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Y:\FY 2082-83\Reserarch Unit\AAA_Budget Head\3_1_1_Tourism Statistics\B_Nepal Tourism Insights\Nepal Tourism Insights 2026\March 2026\"/>
    </mc:Choice>
  </mc:AlternateContent>
  <xr:revisionPtr revIDLastSave="0" documentId="13_ncr:1_{F460CFA9-071E-469B-9BA8-66B34DC5A4BC}" xr6:coauthVersionLast="47" xr6:coauthVersionMax="47" xr10:uidLastSave="{00000000-0000-0000-0000-000000000000}"/>
  <bookViews>
    <workbookView xWindow="-120" yWindow="-120" windowWidth="19440" windowHeight="15000" activeTab="1" xr2:uid="{00000000-000D-0000-FFFF-FFFF00000000}"/>
  </bookViews>
  <sheets>
    <sheet name="2026" sheetId="7" r:id="rId1"/>
    <sheet name="vs 2026 and 2019" sheetId="2" r:id="rId2"/>
    <sheet name="Region Wise" sheetId="6" r:id="rId3"/>
  </sheets>
  <definedNames>
    <definedName name="_xlnm.Print_Area" localSheetId="2">'Region Wise'!$A$1:$G$17</definedName>
    <definedName name="_xlnm.Print_Area" localSheetId="1">'vs 2026 and 2019'!$A$1:$G$75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6" l="1"/>
  <c r="F7" i="6"/>
  <c r="E9" i="2"/>
  <c r="E10" i="2"/>
  <c r="E11" i="2"/>
  <c r="E8" i="2"/>
  <c r="E7" i="2"/>
  <c r="B70" i="2"/>
  <c r="B65" i="2"/>
  <c r="B56" i="2"/>
  <c r="B50" i="2"/>
  <c r="B46" i="2"/>
  <c r="B25" i="2"/>
  <c r="B12" i="2"/>
  <c r="G12" i="2" s="1"/>
  <c r="E14" i="2"/>
  <c r="E15" i="2"/>
  <c r="E16" i="2"/>
  <c r="E17" i="2"/>
  <c r="E18" i="2"/>
  <c r="E19" i="2"/>
  <c r="E20" i="2"/>
  <c r="E21" i="2"/>
  <c r="E22" i="2"/>
  <c r="E23" i="2"/>
  <c r="E24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8" i="2"/>
  <c r="E49" i="2"/>
  <c r="E52" i="2"/>
  <c r="E53" i="2"/>
  <c r="E54" i="2"/>
  <c r="E55" i="2"/>
  <c r="E58" i="2"/>
  <c r="E59" i="2"/>
  <c r="E60" i="2"/>
  <c r="E61" i="2"/>
  <c r="E62" i="2"/>
  <c r="E63" i="2"/>
  <c r="E64" i="2"/>
  <c r="E67" i="2"/>
  <c r="E68" i="2"/>
  <c r="E69" i="2"/>
  <c r="G14" i="2"/>
  <c r="G15" i="2"/>
  <c r="G16" i="2"/>
  <c r="G17" i="2"/>
  <c r="G18" i="2"/>
  <c r="G19" i="2"/>
  <c r="G20" i="2"/>
  <c r="G21" i="2"/>
  <c r="G22" i="2"/>
  <c r="G23" i="2"/>
  <c r="G24" i="2"/>
  <c r="G8" i="2"/>
  <c r="G9" i="2"/>
  <c r="G10" i="2"/>
  <c r="G11" i="2"/>
  <c r="G7" i="2"/>
  <c r="B12" i="6" l="1"/>
  <c r="B11" i="6"/>
  <c r="B10" i="6"/>
  <c r="B9" i="6"/>
  <c r="B8" i="6"/>
  <c r="B7" i="6"/>
  <c r="E50" i="2"/>
  <c r="E12" i="2"/>
  <c r="B6" i="6"/>
  <c r="G25" i="2"/>
  <c r="G7" i="6" s="1"/>
  <c r="E46" i="2"/>
  <c r="E25" i="2"/>
  <c r="E7" i="6" s="1"/>
  <c r="E70" i="2"/>
  <c r="E65" i="2"/>
  <c r="E56" i="2"/>
  <c r="B70" i="7"/>
  <c r="B65" i="7"/>
  <c r="B56" i="7"/>
  <c r="B50" i="7"/>
  <c r="B46" i="7"/>
  <c r="B12" i="7"/>
  <c r="B25" i="7"/>
  <c r="B71" i="7" l="1"/>
  <c r="G10" i="7"/>
  <c r="F14" i="6"/>
  <c r="D14" i="6"/>
  <c r="B13" i="6" l="1"/>
  <c r="B71" i="2"/>
  <c r="G12" i="6"/>
  <c r="F12" i="6"/>
  <c r="E12" i="6"/>
  <c r="D12" i="6"/>
  <c r="G9" i="6"/>
  <c r="F9" i="6"/>
  <c r="E11" i="6"/>
  <c r="D11" i="6"/>
  <c r="G10" i="6"/>
  <c r="F10" i="6"/>
  <c r="E10" i="6"/>
  <c r="D10" i="6"/>
  <c r="E6" i="6"/>
  <c r="D6" i="6"/>
  <c r="G6" i="6"/>
  <c r="F6" i="6"/>
  <c r="G11" i="6"/>
  <c r="F11" i="6"/>
  <c r="E8" i="6"/>
  <c r="D8" i="6"/>
  <c r="E9" i="6"/>
  <c r="D9" i="6"/>
  <c r="G8" i="6"/>
  <c r="F8" i="6"/>
  <c r="D13" i="6" l="1"/>
  <c r="G13" i="6"/>
  <c r="F13" i="6"/>
  <c r="C45" i="7"/>
  <c r="C33" i="7"/>
  <c r="C29" i="7"/>
  <c r="C15" i="7"/>
  <c r="C53" i="7"/>
  <c r="C50" i="7"/>
  <c r="C68" i="7"/>
  <c r="C7" i="7"/>
  <c r="C21" i="7"/>
  <c r="C19" i="7"/>
  <c r="C8" i="7"/>
  <c r="C25" i="7"/>
  <c r="C23" i="7"/>
  <c r="C10" i="7"/>
  <c r="C31" i="7"/>
  <c r="C28" i="7"/>
  <c r="C20" i="7"/>
  <c r="C38" i="7"/>
  <c r="C39" i="7"/>
  <c r="C36" i="7"/>
  <c r="C9" i="7"/>
  <c r="C46" i="7"/>
  <c r="C42" i="7"/>
  <c r="C43" i="7"/>
  <c r="C40" i="7"/>
  <c r="C18" i="7"/>
  <c r="C56" i="7"/>
  <c r="C48" i="7"/>
  <c r="C49" i="7"/>
  <c r="C44" i="7"/>
  <c r="C17" i="7"/>
  <c r="C52" i="7"/>
  <c r="C63" i="7"/>
  <c r="C41" i="7"/>
  <c r="C32" i="7"/>
  <c r="C14" i="7"/>
  <c r="C59" i="7"/>
  <c r="C35" i="7"/>
  <c r="C22" i="7"/>
  <c r="C11" i="7"/>
  <c r="C27" i="7"/>
  <c r="C34" i="7"/>
  <c r="C30" i="7"/>
  <c r="C37" i="7"/>
  <c r="C70" i="7"/>
  <c r="C60" i="7"/>
  <c r="C61" i="7"/>
  <c r="C58" i="7"/>
  <c r="C54" i="7"/>
  <c r="C12" i="7"/>
  <c r="C64" i="7"/>
  <c r="C65" i="7"/>
  <c r="C62" i="7"/>
  <c r="C55" i="7"/>
  <c r="C24" i="7"/>
  <c r="C69" i="7"/>
  <c r="C72" i="7"/>
  <c r="C67" i="7"/>
  <c r="C16" i="7"/>
  <c r="C71" i="7"/>
  <c r="C72" i="2"/>
  <c r="C14" i="6" s="1"/>
  <c r="C12" i="2"/>
  <c r="C6" i="6" s="1"/>
  <c r="C65" i="2"/>
  <c r="C11" i="6" s="1"/>
  <c r="C56" i="2"/>
  <c r="C10" i="6" s="1"/>
  <c r="C28" i="2"/>
  <c r="C10" i="2"/>
  <c r="C62" i="2"/>
  <c r="C27" i="2"/>
  <c r="C38" i="2"/>
  <c r="C20" i="2"/>
  <c r="C59" i="2"/>
  <c r="C23" i="2"/>
  <c r="C24" i="2"/>
  <c r="C39" i="2"/>
  <c r="C69" i="2"/>
  <c r="C61" i="2"/>
  <c r="C34" i="2"/>
  <c r="C8" i="2"/>
  <c r="C7" i="2"/>
  <c r="C68" i="2"/>
  <c r="C54" i="2"/>
  <c r="C36" i="2"/>
  <c r="C19" i="2"/>
  <c r="C55" i="2"/>
  <c r="C11" i="2"/>
  <c r="C53" i="2"/>
  <c r="C35" i="2"/>
  <c r="C18" i="2"/>
  <c r="C41" i="2"/>
  <c r="C52" i="2"/>
  <c r="C30" i="2"/>
  <c r="C60" i="2"/>
  <c r="C63" i="2"/>
  <c r="C44" i="2"/>
  <c r="C37" i="2"/>
  <c r="C43" i="2"/>
  <c r="C9" i="2"/>
  <c r="C16" i="2"/>
  <c r="C17" i="2"/>
  <c r="C40" i="2"/>
  <c r="C64" i="2"/>
  <c r="C58" i="2"/>
  <c r="C22" i="2"/>
  <c r="C49" i="2"/>
  <c r="C32" i="2"/>
  <c r="C15" i="2"/>
  <c r="C45" i="2"/>
  <c r="C67" i="2"/>
  <c r="C48" i="2"/>
  <c r="C31" i="2"/>
  <c r="C14" i="2"/>
  <c r="C29" i="2"/>
  <c r="C42" i="2"/>
  <c r="C21" i="2"/>
  <c r="C33" i="2"/>
  <c r="C25" i="2"/>
  <c r="C7" i="6" s="1"/>
  <c r="G72" i="2"/>
  <c r="G14" i="6" s="1"/>
  <c r="C50" i="2"/>
  <c r="C9" i="6" s="1"/>
  <c r="E72" i="2"/>
  <c r="E14" i="6" s="1"/>
  <c r="C46" i="2"/>
  <c r="C8" i="6" s="1"/>
  <c r="C70" i="2"/>
  <c r="C12" i="6" s="1"/>
  <c r="B14" i="6"/>
  <c r="E71" i="2" l="1"/>
  <c r="E13" i="6" s="1"/>
  <c r="C71" i="2"/>
  <c r="C13" i="6" s="1"/>
</calcChain>
</file>

<file path=xl/sharedStrings.xml><?xml version="1.0" encoding="utf-8"?>
<sst xmlns="http://schemas.openxmlformats.org/spreadsheetml/2006/main" count="179" uniqueCount="82">
  <si>
    <t>Country of Nationality</t>
  </si>
  <si>
    <t>Bangladesh</t>
  </si>
  <si>
    <t>India</t>
  </si>
  <si>
    <t>Pakistan</t>
  </si>
  <si>
    <t>Bhutan</t>
  </si>
  <si>
    <t>Srilanka</t>
  </si>
  <si>
    <t>Sub-Total</t>
  </si>
  <si>
    <t>ASIA (OTHER)</t>
  </si>
  <si>
    <t>China</t>
  </si>
  <si>
    <t>Japan</t>
  </si>
  <si>
    <t>Malaysia</t>
  </si>
  <si>
    <t>Singapore</t>
  </si>
  <si>
    <t>S. Korea</t>
  </si>
  <si>
    <t>Myanmar</t>
  </si>
  <si>
    <t>Thailand</t>
  </si>
  <si>
    <t>EUROPE</t>
  </si>
  <si>
    <t>Austria</t>
  </si>
  <si>
    <t>Belgium</t>
  </si>
  <si>
    <t>Czech Republic</t>
  </si>
  <si>
    <t>Denmark</t>
  </si>
  <si>
    <t>France</t>
  </si>
  <si>
    <t>Germany</t>
  </si>
  <si>
    <t>Italy</t>
  </si>
  <si>
    <t>The Netherlands</t>
  </si>
  <si>
    <t>Norway</t>
  </si>
  <si>
    <t>Poland</t>
  </si>
  <si>
    <t>Russia</t>
  </si>
  <si>
    <t>Switzerland</t>
  </si>
  <si>
    <t>Sweden</t>
  </si>
  <si>
    <t>U.K.</t>
  </si>
  <si>
    <t>OCEANIA</t>
  </si>
  <si>
    <t>Australia</t>
  </si>
  <si>
    <t>New Zealand</t>
  </si>
  <si>
    <t>AMERICAS</t>
  </si>
  <si>
    <t>Canada</t>
  </si>
  <si>
    <t>U.S.A.</t>
  </si>
  <si>
    <t>OTHERS</t>
  </si>
  <si>
    <t>Total</t>
  </si>
  <si>
    <t>% Change</t>
  </si>
  <si>
    <t>Ukraine</t>
  </si>
  <si>
    <t>MIDDLE EAST</t>
  </si>
  <si>
    <t>Isreal</t>
  </si>
  <si>
    <t>Turkey</t>
  </si>
  <si>
    <t xml:space="preserve">Analyzed &amp; Compiled by: Nepal Tourism Board 
</t>
  </si>
  <si>
    <t>Portugal</t>
  </si>
  <si>
    <t>Cambodia</t>
  </si>
  <si>
    <t>Finland</t>
  </si>
  <si>
    <t>Mexico</t>
  </si>
  <si>
    <t>UAE</t>
  </si>
  <si>
    <t>Kuwait</t>
  </si>
  <si>
    <t>Saudi Arabia</t>
  </si>
  <si>
    <t>Oman</t>
  </si>
  <si>
    <t>Indonesia</t>
  </si>
  <si>
    <t>Qatar</t>
  </si>
  <si>
    <t>AFRICA</t>
  </si>
  <si>
    <t>Ezypt</t>
  </si>
  <si>
    <t>South Africa</t>
  </si>
  <si>
    <t>Morocco</t>
  </si>
  <si>
    <t>Philippines</t>
  </si>
  <si>
    <t>Brazil</t>
  </si>
  <si>
    <t>SOUTH ASIA (SAARC)</t>
  </si>
  <si>
    <t>Source: Department of Immigration *</t>
  </si>
  <si>
    <t>Nepal Tourism Board 
INTERNATIONAL VISITOR ARRIVALS (IVAs)  BY NATIONALITY</t>
  </si>
  <si>
    <t xml:space="preserve">% Share </t>
  </si>
  <si>
    <t>Ireland</t>
  </si>
  <si>
    <t>Nepal Tourism Board 
INTERNATIONAL VISITOR ARRIVALS (IVAs)  BY REGIONS</t>
  </si>
  <si>
    <t>Pre-pandemic Year</t>
  </si>
  <si>
    <t>Viet Nam</t>
  </si>
  <si>
    <t xml:space="preserve">Spain </t>
  </si>
  <si>
    <t>Preceding Year</t>
  </si>
  <si>
    <t>Region</t>
  </si>
  <si>
    <t xml:space="preserve">* This data is based on the monthly raw data provided by Department of Immigration. </t>
  </si>
  <si>
    <t>Vietnam</t>
  </si>
  <si>
    <t>Calendar Year: January 2026</t>
  </si>
  <si>
    <t>Calendar Year: February 2026</t>
  </si>
  <si>
    <t xml:space="preserve"> Preceding Year 2025</t>
  </si>
  <si>
    <t xml:space="preserve"> 2025 February</t>
  </si>
  <si>
    <t>2019 February</t>
  </si>
  <si>
    <t xml:space="preserve">March </t>
  </si>
  <si>
    <t xml:space="preserve">Calendar Year: March 2026 </t>
  </si>
  <si>
    <t>March</t>
  </si>
  <si>
    <t>2019 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</si>
</sst>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name val="Times New Roman"/>
      <family val="1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/>
      <bottom style="medium">
        <color theme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thin">
        <color indexed="64"/>
      </bottom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FF0000"/>
      </right>
      <top style="thin">
        <color indexed="64"/>
      </top>
      <bottom/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3">
    <xf numFmtId="0" fontId="0" fillId="0" borderId="0" xfId="0"/>
    <xf numFmtId="164" fontId="4" fillId="3" borderId="1" xfId="1" applyNumberFormat="1" applyFont="1" applyFill="1" applyBorder="1"/>
    <xf numFmtId="165" fontId="0" fillId="0" borderId="0" xfId="0" applyNumberFormat="1"/>
    <xf numFmtId="165" fontId="3" fillId="3" borderId="1" xfId="0" applyNumberFormat="1" applyFont="1" applyFill="1" applyBorder="1"/>
    <xf numFmtId="164" fontId="3" fillId="4" borderId="1" xfId="1" applyNumberFormat="1" applyFont="1" applyFill="1" applyBorder="1"/>
    <xf numFmtId="164" fontId="4" fillId="4" borderId="1" xfId="1" applyNumberFormat="1" applyFont="1" applyFill="1" applyBorder="1"/>
    <xf numFmtId="164" fontId="4" fillId="2" borderId="1" xfId="1" applyNumberFormat="1" applyFont="1" applyFill="1" applyBorder="1"/>
    <xf numFmtId="165" fontId="4" fillId="2" borderId="1" xfId="0" applyNumberFormat="1" applyFont="1" applyFill="1" applyBorder="1"/>
    <xf numFmtId="0" fontId="6" fillId="0" borderId="0" xfId="0" applyFont="1"/>
    <xf numFmtId="0" fontId="0" fillId="0" borderId="3" xfId="0" applyBorder="1"/>
    <xf numFmtId="0" fontId="0" fillId="0" borderId="4" xfId="0" applyBorder="1"/>
    <xf numFmtId="0" fontId="9" fillId="0" borderId="0" xfId="0" applyFont="1"/>
    <xf numFmtId="164" fontId="3" fillId="5" borderId="1" xfId="1" applyNumberFormat="1" applyFont="1" applyFill="1" applyBorder="1"/>
    <xf numFmtId="165" fontId="3" fillId="5" borderId="1" xfId="0" applyNumberFormat="1" applyFont="1" applyFill="1" applyBorder="1"/>
    <xf numFmtId="164" fontId="4" fillId="5" borderId="1" xfId="1" applyNumberFormat="1" applyFont="1" applyFill="1" applyBorder="1"/>
    <xf numFmtId="165" fontId="3" fillId="4" borderId="1" xfId="2" applyNumberFormat="1" applyFont="1" applyFill="1" applyBorder="1"/>
    <xf numFmtId="165" fontId="3" fillId="3" borderId="1" xfId="2" applyNumberFormat="1" applyFont="1" applyFill="1" applyBorder="1"/>
    <xf numFmtId="165" fontId="3" fillId="6" borderId="1" xfId="2" applyNumberFormat="1" applyFont="1" applyFill="1" applyBorder="1"/>
    <xf numFmtId="164" fontId="3" fillId="6" borderId="1" xfId="1" applyNumberFormat="1" applyFont="1" applyFill="1" applyBorder="1"/>
    <xf numFmtId="164" fontId="4" fillId="6" borderId="1" xfId="1" applyNumberFormat="1" applyFont="1" applyFill="1" applyBorder="1"/>
    <xf numFmtId="165" fontId="4" fillId="4" borderId="1" xfId="2" applyNumberFormat="1" applyFont="1" applyFill="1" applyBorder="1"/>
    <xf numFmtId="0" fontId="10" fillId="0" borderId="0" xfId="0" applyFont="1"/>
    <xf numFmtId="165" fontId="4" fillId="2" borderId="1" xfId="2" applyNumberFormat="1" applyFont="1" applyFill="1" applyBorder="1"/>
    <xf numFmtId="165" fontId="4" fillId="3" borderId="1" xfId="2" applyNumberFormat="1" applyFont="1" applyFill="1" applyBorder="1"/>
    <xf numFmtId="165" fontId="4" fillId="6" borderId="1" xfId="2" applyNumberFormat="1" applyFont="1" applyFill="1" applyBorder="1"/>
    <xf numFmtId="165" fontId="3" fillId="5" borderId="1" xfId="2" applyNumberFormat="1" applyFont="1" applyFill="1" applyBorder="1"/>
    <xf numFmtId="165" fontId="4" fillId="5" borderId="1" xfId="2" applyNumberFormat="1" applyFont="1" applyFill="1" applyBorder="1"/>
    <xf numFmtId="0" fontId="3" fillId="3" borderId="1" xfId="0" applyFont="1" applyFill="1" applyBorder="1" applyAlignment="1">
      <alignment vertical="center"/>
    </xf>
    <xf numFmtId="0" fontId="4" fillId="4" borderId="11" xfId="0" applyFont="1" applyFill="1" applyBorder="1" applyAlignment="1">
      <alignment vertical="center"/>
    </xf>
    <xf numFmtId="0" fontId="3" fillId="4" borderId="11" xfId="0" applyFont="1" applyFill="1" applyBorder="1"/>
    <xf numFmtId="0" fontId="4" fillId="4" borderId="11" xfId="0" applyFont="1" applyFill="1" applyBorder="1"/>
    <xf numFmtId="0" fontId="4" fillId="3" borderId="11" xfId="0" applyFont="1" applyFill="1" applyBorder="1" applyAlignment="1">
      <alignment vertical="center"/>
    </xf>
    <xf numFmtId="165" fontId="3" fillId="3" borderId="12" xfId="0" applyNumberFormat="1" applyFont="1" applyFill="1" applyBorder="1"/>
    <xf numFmtId="0" fontId="3" fillId="3" borderId="11" xfId="0" applyFont="1" applyFill="1" applyBorder="1"/>
    <xf numFmtId="0" fontId="4" fillId="3" borderId="11" xfId="0" applyFont="1" applyFill="1" applyBorder="1"/>
    <xf numFmtId="0" fontId="4" fillId="5" borderId="11" xfId="0" applyFont="1" applyFill="1" applyBorder="1" applyAlignment="1">
      <alignment vertical="center"/>
    </xf>
    <xf numFmtId="165" fontId="3" fillId="5" borderId="12" xfId="0" applyNumberFormat="1" applyFont="1" applyFill="1" applyBorder="1"/>
    <xf numFmtId="0" fontId="3" fillId="5" borderId="11" xfId="0" applyFont="1" applyFill="1" applyBorder="1"/>
    <xf numFmtId="0" fontId="4" fillId="5" borderId="11" xfId="0" applyFont="1" applyFill="1" applyBorder="1"/>
    <xf numFmtId="0" fontId="3" fillId="6" borderId="11" xfId="0" applyFont="1" applyFill="1" applyBorder="1"/>
    <xf numFmtId="0" fontId="4" fillId="6" borderId="11" xfId="0" applyFont="1" applyFill="1" applyBorder="1"/>
    <xf numFmtId="0" fontId="4" fillId="2" borderId="11" xfId="0" applyFont="1" applyFill="1" applyBorder="1" applyAlignment="1">
      <alignment vertical="center"/>
    </xf>
    <xf numFmtId="165" fontId="4" fillId="2" borderId="12" xfId="0" applyNumberFormat="1" applyFont="1" applyFill="1" applyBorder="1"/>
    <xf numFmtId="164" fontId="0" fillId="0" borderId="0" xfId="1" applyNumberFormat="1" applyFont="1"/>
    <xf numFmtId="164" fontId="0" fillId="0" borderId="0" xfId="1" applyNumberFormat="1" applyFont="1" applyBorder="1"/>
    <xf numFmtId="164" fontId="3" fillId="4" borderId="5" xfId="1" applyNumberFormat="1" applyFont="1" applyFill="1" applyBorder="1" applyAlignment="1">
      <alignment vertical="center"/>
    </xf>
    <xf numFmtId="165" fontId="3" fillId="4" borderId="1" xfId="2" applyNumberFormat="1" applyFont="1" applyFill="1" applyBorder="1" applyAlignment="1">
      <alignment vertical="center"/>
    </xf>
    <xf numFmtId="0" fontId="4" fillId="7" borderId="11" xfId="0" applyFont="1" applyFill="1" applyBorder="1"/>
    <xf numFmtId="165" fontId="3" fillId="7" borderId="1" xfId="2" applyNumberFormat="1" applyFont="1" applyFill="1" applyBorder="1"/>
    <xf numFmtId="165" fontId="3" fillId="7" borderId="1" xfId="0" applyNumberFormat="1" applyFont="1" applyFill="1" applyBorder="1"/>
    <xf numFmtId="165" fontId="3" fillId="7" borderId="12" xfId="0" applyNumberFormat="1" applyFont="1" applyFill="1" applyBorder="1"/>
    <xf numFmtId="0" fontId="3" fillId="7" borderId="11" xfId="0" applyFont="1" applyFill="1" applyBorder="1"/>
    <xf numFmtId="164" fontId="3" fillId="7" borderId="1" xfId="1" applyNumberFormat="1" applyFont="1" applyFill="1" applyBorder="1"/>
    <xf numFmtId="164" fontId="4" fillId="7" borderId="1" xfId="1" applyNumberFormat="1" applyFont="1" applyFill="1" applyBorder="1"/>
    <xf numFmtId="165" fontId="4" fillId="7" borderId="1" xfId="2" applyNumberFormat="1" applyFont="1" applyFill="1" applyBorder="1"/>
    <xf numFmtId="165" fontId="3" fillId="8" borderId="1" xfId="2" applyNumberFormat="1" applyFont="1" applyFill="1" applyBorder="1"/>
    <xf numFmtId="0" fontId="3" fillId="8" borderId="11" xfId="0" applyFont="1" applyFill="1" applyBorder="1"/>
    <xf numFmtId="164" fontId="3" fillId="8" borderId="1" xfId="1" applyNumberFormat="1" applyFont="1" applyFill="1" applyBorder="1"/>
    <xf numFmtId="0" fontId="4" fillId="8" borderId="11" xfId="0" applyFont="1" applyFill="1" applyBorder="1"/>
    <xf numFmtId="164" fontId="4" fillId="8" borderId="1" xfId="1" applyNumberFormat="1" applyFont="1" applyFill="1" applyBorder="1"/>
    <xf numFmtId="165" fontId="4" fillId="8" borderId="1" xfId="2" applyNumberFormat="1" applyFont="1" applyFill="1" applyBorder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164" fontId="2" fillId="5" borderId="7" xfId="1" applyNumberFormat="1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4" fillId="9" borderId="11" xfId="0" applyFont="1" applyFill="1" applyBorder="1" applyAlignment="1">
      <alignment vertical="center"/>
    </xf>
    <xf numFmtId="164" fontId="4" fillId="9" borderId="1" xfId="1" applyNumberFormat="1" applyFont="1" applyFill="1" applyBorder="1"/>
    <xf numFmtId="165" fontId="4" fillId="9" borderId="1" xfId="2" applyNumberFormat="1" applyFont="1" applyFill="1" applyBorder="1"/>
    <xf numFmtId="0" fontId="4" fillId="10" borderId="11" xfId="0" applyFont="1" applyFill="1" applyBorder="1" applyAlignment="1">
      <alignment vertical="center"/>
    </xf>
    <xf numFmtId="164" fontId="4" fillId="10" borderId="1" xfId="1" applyNumberFormat="1" applyFont="1" applyFill="1" applyBorder="1"/>
    <xf numFmtId="165" fontId="4" fillId="10" borderId="1" xfId="2" applyNumberFormat="1" applyFont="1" applyFill="1" applyBorder="1"/>
    <xf numFmtId="164" fontId="3" fillId="3" borderId="1" xfId="1" applyNumberFormat="1" applyFont="1" applyFill="1" applyBorder="1"/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164" fontId="2" fillId="9" borderId="7" xfId="1" applyNumberFormat="1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165" fontId="3" fillId="11" borderId="1" xfId="2" applyNumberFormat="1" applyFont="1" applyFill="1" applyBorder="1"/>
    <xf numFmtId="165" fontId="3" fillId="11" borderId="1" xfId="0" applyNumberFormat="1" applyFont="1" applyFill="1" applyBorder="1"/>
    <xf numFmtId="165" fontId="3" fillId="11" borderId="12" xfId="0" applyNumberFormat="1" applyFont="1" applyFill="1" applyBorder="1"/>
    <xf numFmtId="0" fontId="4" fillId="12" borderId="11" xfId="0" applyFont="1" applyFill="1" applyBorder="1" applyAlignment="1">
      <alignment vertical="center"/>
    </xf>
    <xf numFmtId="165" fontId="3" fillId="12" borderId="1" xfId="2" applyNumberFormat="1" applyFont="1" applyFill="1" applyBorder="1"/>
    <xf numFmtId="165" fontId="3" fillId="12" borderId="1" xfId="0" applyNumberFormat="1" applyFont="1" applyFill="1" applyBorder="1"/>
    <xf numFmtId="165" fontId="3" fillId="12" borderId="12" xfId="0" applyNumberFormat="1" applyFont="1" applyFill="1" applyBorder="1"/>
    <xf numFmtId="0" fontId="4" fillId="11" borderId="11" xfId="0" applyFont="1" applyFill="1" applyBorder="1"/>
    <xf numFmtId="0" fontId="4" fillId="0" borderId="17" xfId="0" applyFont="1" applyBorder="1"/>
    <xf numFmtId="0" fontId="4" fillId="0" borderId="2" xfId="0" applyFont="1" applyBorder="1"/>
    <xf numFmtId="0" fontId="4" fillId="2" borderId="1" xfId="0" applyFont="1" applyFill="1" applyBorder="1"/>
    <xf numFmtId="164" fontId="10" fillId="0" borderId="0" xfId="0" applyNumberFormat="1" applyFont="1"/>
    <xf numFmtId="164" fontId="0" fillId="0" borderId="0" xfId="0" applyNumberFormat="1"/>
    <xf numFmtId="0" fontId="4" fillId="3" borderId="17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7" borderId="17" xfId="0" applyFont="1" applyFill="1" applyBorder="1"/>
    <xf numFmtId="0" fontId="4" fillId="7" borderId="2" xfId="0" applyFont="1" applyFill="1" applyBorder="1"/>
    <xf numFmtId="0" fontId="4" fillId="7" borderId="6" xfId="0" applyFont="1" applyFill="1" applyBorder="1"/>
    <xf numFmtId="0" fontId="4" fillId="8" borderId="17" xfId="0" applyFont="1" applyFill="1" applyBorder="1" applyAlignment="1">
      <alignment vertical="center"/>
    </xf>
    <xf numFmtId="0" fontId="4" fillId="8" borderId="2" xfId="0" applyFont="1" applyFill="1" applyBorder="1" applyAlignment="1">
      <alignment vertical="center"/>
    </xf>
    <xf numFmtId="0" fontId="4" fillId="3" borderId="17" xfId="0" applyFont="1" applyFill="1" applyBorder="1"/>
    <xf numFmtId="0" fontId="4" fillId="3" borderId="2" xfId="0" applyFont="1" applyFill="1" applyBorder="1"/>
    <xf numFmtId="0" fontId="4" fillId="3" borderId="6" xfId="0" applyFont="1" applyFill="1" applyBorder="1"/>
    <xf numFmtId="0" fontId="4" fillId="6" borderId="17" xfId="0" applyFont="1" applyFill="1" applyBorder="1"/>
    <xf numFmtId="0" fontId="4" fillId="6" borderId="2" xfId="0" applyFont="1" applyFill="1" applyBorder="1"/>
    <xf numFmtId="0" fontId="4" fillId="5" borderId="17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164" fontId="3" fillId="4" borderId="1" xfId="1" applyNumberFormat="1" applyFont="1" applyFill="1" applyBorder="1" applyAlignment="1">
      <alignment vertical="center"/>
    </xf>
    <xf numFmtId="165" fontId="3" fillId="4" borderId="12" xfId="2" applyNumberFormat="1" applyFont="1" applyFill="1" applyBorder="1" applyAlignment="1">
      <alignment vertical="center"/>
    </xf>
    <xf numFmtId="164" fontId="3" fillId="3" borderId="5" xfId="1" applyNumberFormat="1" applyFont="1" applyFill="1" applyBorder="1" applyAlignment="1">
      <alignment vertical="center"/>
    </xf>
    <xf numFmtId="164" fontId="3" fillId="7" borderId="5" xfId="1" applyNumberFormat="1" applyFont="1" applyFill="1" applyBorder="1" applyAlignment="1"/>
    <xf numFmtId="164" fontId="3" fillId="12" borderId="1" xfId="1" applyNumberFormat="1" applyFont="1" applyFill="1" applyBorder="1"/>
    <xf numFmtId="164" fontId="3" fillId="12" borderId="5" xfId="1" applyNumberFormat="1" applyFont="1" applyFill="1" applyBorder="1" applyAlignment="1">
      <alignment vertical="center"/>
    </xf>
    <xf numFmtId="164" fontId="3" fillId="5" borderId="5" xfId="1" applyNumberFormat="1" applyFont="1" applyFill="1" applyBorder="1" applyAlignment="1">
      <alignment vertical="center"/>
    </xf>
    <xf numFmtId="164" fontId="3" fillId="11" borderId="1" xfId="1" applyNumberFormat="1" applyFont="1" applyFill="1" applyBorder="1"/>
    <xf numFmtId="164" fontId="3" fillId="11" borderId="5" xfId="1" applyNumberFormat="1" applyFont="1" applyFill="1" applyBorder="1" applyAlignment="1"/>
    <xf numFmtId="164" fontId="3" fillId="7" borderId="5" xfId="1" applyNumberFormat="1" applyFont="1" applyFill="1" applyBorder="1"/>
    <xf numFmtId="164" fontId="4" fillId="2" borderId="5" xfId="1" applyNumberFormat="1" applyFont="1" applyFill="1" applyBorder="1"/>
    <xf numFmtId="165" fontId="4" fillId="9" borderId="26" xfId="2" applyNumberFormat="1" applyFont="1" applyFill="1" applyBorder="1"/>
    <xf numFmtId="0" fontId="4" fillId="9" borderId="25" xfId="0" applyFont="1" applyFill="1" applyBorder="1" applyAlignment="1">
      <alignment vertical="center"/>
    </xf>
    <xf numFmtId="164" fontId="4" fillId="9" borderId="26" xfId="1" applyNumberFormat="1" applyFont="1" applyFill="1" applyBorder="1"/>
    <xf numFmtId="165" fontId="3" fillId="4" borderId="12" xfId="0" applyNumberFormat="1" applyFont="1" applyFill="1" applyBorder="1"/>
    <xf numFmtId="165" fontId="4" fillId="3" borderId="12" xfId="0" applyNumberFormat="1" applyFont="1" applyFill="1" applyBorder="1"/>
    <xf numFmtId="165" fontId="4" fillId="5" borderId="12" xfId="0" applyNumberFormat="1" applyFont="1" applyFill="1" applyBorder="1"/>
    <xf numFmtId="165" fontId="3" fillId="6" borderId="12" xfId="0" applyNumberFormat="1" applyFont="1" applyFill="1" applyBorder="1"/>
    <xf numFmtId="165" fontId="4" fillId="6" borderId="12" xfId="0" applyNumberFormat="1" applyFont="1" applyFill="1" applyBorder="1"/>
    <xf numFmtId="164" fontId="8" fillId="4" borderId="5" xfId="1" applyNumberFormat="1" applyFont="1" applyFill="1" applyBorder="1"/>
    <xf numFmtId="164" fontId="2" fillId="4" borderId="5" xfId="1" applyNumberFormat="1" applyFont="1" applyFill="1" applyBorder="1"/>
    <xf numFmtId="164" fontId="8" fillId="3" borderId="5" xfId="1" applyNumberFormat="1" applyFont="1" applyFill="1" applyBorder="1" applyAlignment="1">
      <alignment vertical="center"/>
    </xf>
    <xf numFmtId="164" fontId="8" fillId="3" borderId="5" xfId="1" applyNumberFormat="1" applyFont="1" applyFill="1" applyBorder="1"/>
    <xf numFmtId="164" fontId="2" fillId="3" borderId="5" xfId="1" applyNumberFormat="1" applyFont="1" applyFill="1" applyBorder="1"/>
    <xf numFmtId="164" fontId="8" fillId="5" borderId="5" xfId="1" applyNumberFormat="1" applyFont="1" applyFill="1" applyBorder="1"/>
    <xf numFmtId="164" fontId="2" fillId="5" borderId="5" xfId="1" applyNumberFormat="1" applyFont="1" applyFill="1" applyBorder="1"/>
    <xf numFmtId="164" fontId="8" fillId="6" borderId="5" xfId="1" applyNumberFormat="1" applyFont="1" applyFill="1" applyBorder="1"/>
    <xf numFmtId="164" fontId="2" fillId="6" borderId="5" xfId="1" applyNumberFormat="1" applyFont="1" applyFill="1" applyBorder="1"/>
    <xf numFmtId="164" fontId="8" fillId="7" borderId="5" xfId="1" applyNumberFormat="1" applyFont="1" applyFill="1" applyBorder="1"/>
    <xf numFmtId="164" fontId="2" fillId="7" borderId="5" xfId="1" applyNumberFormat="1" applyFont="1" applyFill="1" applyBorder="1"/>
    <xf numFmtId="165" fontId="4" fillId="7" borderId="12" xfId="0" applyNumberFormat="1" applyFont="1" applyFill="1" applyBorder="1"/>
    <xf numFmtId="165" fontId="3" fillId="8" borderId="12" xfId="0" applyNumberFormat="1" applyFont="1" applyFill="1" applyBorder="1"/>
    <xf numFmtId="164" fontId="8" fillId="8" borderId="5" xfId="1" applyNumberFormat="1" applyFont="1" applyFill="1" applyBorder="1"/>
    <xf numFmtId="164" fontId="2" fillId="8" borderId="5" xfId="1" applyNumberFormat="1" applyFont="1" applyFill="1" applyBorder="1"/>
    <xf numFmtId="165" fontId="4" fillId="8" borderId="12" xfId="0" applyNumberFormat="1" applyFont="1" applyFill="1" applyBorder="1"/>
    <xf numFmtId="0" fontId="4" fillId="7" borderId="18" xfId="0" applyFont="1" applyFill="1" applyBorder="1"/>
    <xf numFmtId="0" fontId="4" fillId="8" borderId="18" xfId="0" applyFont="1" applyFill="1" applyBorder="1" applyAlignment="1">
      <alignment vertical="center"/>
    </xf>
    <xf numFmtId="0" fontId="4" fillId="6" borderId="18" xfId="0" applyFont="1" applyFill="1" applyBorder="1"/>
    <xf numFmtId="0" fontId="4" fillId="3" borderId="18" xfId="0" applyFont="1" applyFill="1" applyBorder="1"/>
    <xf numFmtId="0" fontId="4" fillId="5" borderId="18" xfId="0" applyFont="1" applyFill="1" applyBorder="1" applyAlignment="1">
      <alignment vertical="center"/>
    </xf>
    <xf numFmtId="165" fontId="3" fillId="4" borderId="26" xfId="2" applyNumberFormat="1" applyFont="1" applyFill="1" applyBorder="1"/>
    <xf numFmtId="164" fontId="2" fillId="9" borderId="26" xfId="1" applyNumberFormat="1" applyFont="1" applyFill="1" applyBorder="1"/>
    <xf numFmtId="165" fontId="4" fillId="9" borderId="27" xfId="0" applyNumberFormat="1" applyFont="1" applyFill="1" applyBorder="1"/>
    <xf numFmtId="0" fontId="4" fillId="10" borderId="31" xfId="0" applyFont="1" applyFill="1" applyBorder="1" applyAlignment="1">
      <alignment vertical="center"/>
    </xf>
    <xf numFmtId="164" fontId="4" fillId="10" borderId="32" xfId="1" applyNumberFormat="1" applyFont="1" applyFill="1" applyBorder="1"/>
    <xf numFmtId="165" fontId="4" fillId="10" borderId="32" xfId="2" applyNumberFormat="1" applyFont="1" applyFill="1" applyBorder="1"/>
    <xf numFmtId="165" fontId="3" fillId="4" borderId="32" xfId="2" applyNumberFormat="1" applyFont="1" applyFill="1" applyBorder="1"/>
    <xf numFmtId="164" fontId="2" fillId="10" borderId="33" xfId="1" applyNumberFormat="1" applyFont="1" applyFill="1" applyBorder="1"/>
    <xf numFmtId="165" fontId="4" fillId="10" borderId="34" xfId="0" applyNumberFormat="1" applyFont="1" applyFill="1" applyBorder="1"/>
    <xf numFmtId="0" fontId="4" fillId="0" borderId="1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1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5" fillId="0" borderId="5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7" fillId="0" borderId="15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vertical="center" wrapText="1"/>
    </xf>
    <xf numFmtId="0" fontId="2" fillId="5" borderId="5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1" fontId="2" fillId="5" borderId="5" xfId="0" applyNumberFormat="1" applyFont="1" applyFill="1" applyBorder="1" applyAlignment="1">
      <alignment horizontal="center" vertical="center" wrapText="1"/>
    </xf>
    <xf numFmtId="1" fontId="2" fillId="5" borderId="6" xfId="0" applyNumberFormat="1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4" borderId="18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2" fillId="9" borderId="11" xfId="0" applyFont="1" applyFill="1" applyBorder="1" applyAlignment="1">
      <alignment horizontal="center" vertical="center" wrapText="1"/>
    </xf>
    <xf numFmtId="0" fontId="8" fillId="9" borderId="11" xfId="0" applyFont="1" applyFill="1" applyBorder="1" applyAlignment="1">
      <alignment vertical="center" wrapText="1"/>
    </xf>
    <xf numFmtId="0" fontId="2" fillId="9" borderId="5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1" fontId="2" fillId="9" borderId="5" xfId="0" applyNumberFormat="1" applyFont="1" applyFill="1" applyBorder="1" applyAlignment="1">
      <alignment horizontal="center" vertical="center" wrapText="1"/>
    </xf>
    <xf numFmtId="1" fontId="2" fillId="9" borderId="6" xfId="0" applyNumberFormat="1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18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5"/>
  <sheetViews>
    <sheetView zoomScaleNormal="100" workbookViewId="0">
      <selection activeCell="C80" sqref="C80"/>
    </sheetView>
  </sheetViews>
  <sheetFormatPr defaultRowHeight="15" x14ac:dyDescent="0.25"/>
  <cols>
    <col min="1" max="1" width="46.28515625" customWidth="1"/>
    <col min="2" max="2" width="35.7109375" customWidth="1"/>
    <col min="3" max="3" width="29.140625" customWidth="1"/>
  </cols>
  <sheetData>
    <row r="1" spans="1:7" x14ac:dyDescent="0.25">
      <c r="A1" s="159" t="s">
        <v>62</v>
      </c>
      <c r="B1" s="160"/>
      <c r="C1" s="160"/>
    </row>
    <row r="2" spans="1:7" x14ac:dyDescent="0.25">
      <c r="A2" s="161"/>
      <c r="B2" s="162"/>
      <c r="C2" s="162"/>
    </row>
    <row r="3" spans="1:7" x14ac:dyDescent="0.25">
      <c r="A3" s="163" t="s">
        <v>74</v>
      </c>
      <c r="B3" s="164"/>
      <c r="C3" s="164"/>
    </row>
    <row r="4" spans="1:7" ht="15" customHeight="1" x14ac:dyDescent="0.25">
      <c r="A4" s="165" t="s">
        <v>0</v>
      </c>
      <c r="B4" s="167">
        <v>2026</v>
      </c>
      <c r="C4" s="167"/>
    </row>
    <row r="5" spans="1:7" x14ac:dyDescent="0.25">
      <c r="A5" s="166"/>
      <c r="B5" s="61" t="s">
        <v>78</v>
      </c>
      <c r="C5" s="61" t="s">
        <v>63</v>
      </c>
    </row>
    <row r="6" spans="1:7" ht="15.75" x14ac:dyDescent="0.25">
      <c r="A6" s="103" t="s">
        <v>60</v>
      </c>
      <c r="B6" s="103"/>
      <c r="C6" s="103"/>
    </row>
    <row r="7" spans="1:7" ht="15.75" x14ac:dyDescent="0.25">
      <c r="A7" s="29" t="s">
        <v>1</v>
      </c>
      <c r="B7" s="4">
        <v>4676</v>
      </c>
      <c r="C7" s="15">
        <f>B7/B72*100%</f>
        <v>3.8799827408808787E-2</v>
      </c>
    </row>
    <row r="8" spans="1:7" ht="15.75" x14ac:dyDescent="0.25">
      <c r="A8" s="29" t="s">
        <v>4</v>
      </c>
      <c r="B8" s="4">
        <v>1308</v>
      </c>
      <c r="C8" s="15">
        <f t="shared" ref="C8:C12" si="0">B8/$B$72</f>
        <v>1.0853330678084238E-2</v>
      </c>
    </row>
    <row r="9" spans="1:7" ht="15.75" x14ac:dyDescent="0.25">
      <c r="A9" s="29" t="s">
        <v>2</v>
      </c>
      <c r="B9" s="4">
        <v>25728</v>
      </c>
      <c r="C9" s="15">
        <f t="shared" si="0"/>
        <v>0.21348202728268445</v>
      </c>
    </row>
    <row r="10" spans="1:7" ht="15.75" x14ac:dyDescent="0.25">
      <c r="A10" s="29" t="s">
        <v>3</v>
      </c>
      <c r="B10" s="4">
        <v>197</v>
      </c>
      <c r="C10" s="15">
        <f t="shared" si="0"/>
        <v>1.634637724451525E-3</v>
      </c>
      <c r="G10" s="88">
        <f>B12+B25+B46+B56+B65+B70</f>
        <v>109333</v>
      </c>
    </row>
    <row r="11" spans="1:7" ht="15.75" x14ac:dyDescent="0.25">
      <c r="A11" s="29" t="s">
        <v>5</v>
      </c>
      <c r="B11" s="4">
        <v>10759</v>
      </c>
      <c r="C11" s="15">
        <f t="shared" si="0"/>
        <v>8.9274453184639391E-2</v>
      </c>
      <c r="G11" s="88"/>
    </row>
    <row r="12" spans="1:7" ht="15.75" x14ac:dyDescent="0.25">
      <c r="A12" s="30" t="s">
        <v>6</v>
      </c>
      <c r="B12" s="5">
        <f>SUM(B7:B11)</f>
        <v>42668</v>
      </c>
      <c r="C12" s="20">
        <f t="shared" si="0"/>
        <v>0.35404427627866841</v>
      </c>
    </row>
    <row r="13" spans="1:7" ht="15.75" x14ac:dyDescent="0.25">
      <c r="A13" s="89" t="s">
        <v>7</v>
      </c>
      <c r="B13" s="90"/>
      <c r="C13" s="90"/>
    </row>
    <row r="14" spans="1:7" ht="15.75" x14ac:dyDescent="0.25">
      <c r="A14" s="33" t="s">
        <v>45</v>
      </c>
      <c r="B14" s="27">
        <v>182</v>
      </c>
      <c r="C14" s="16">
        <f t="shared" ref="C14:C25" si="1">B14/$B$72</f>
        <v>1.5101729230973481E-3</v>
      </c>
    </row>
    <row r="15" spans="1:7" ht="15.75" x14ac:dyDescent="0.25">
      <c r="A15" s="33" t="s">
        <v>8</v>
      </c>
      <c r="B15" s="27">
        <v>11220</v>
      </c>
      <c r="C15" s="16">
        <f t="shared" si="1"/>
        <v>9.3099671412924426E-2</v>
      </c>
    </row>
    <row r="16" spans="1:7" ht="15.75" x14ac:dyDescent="0.25">
      <c r="A16" s="33" t="s">
        <v>52</v>
      </c>
      <c r="B16" s="27">
        <v>601</v>
      </c>
      <c r="C16" s="16">
        <f t="shared" si="1"/>
        <v>4.9868897075906931E-3</v>
      </c>
    </row>
    <row r="17" spans="1:3" ht="15.75" x14ac:dyDescent="0.25">
      <c r="A17" s="33" t="s">
        <v>9</v>
      </c>
      <c r="B17" s="27">
        <v>3008</v>
      </c>
      <c r="C17" s="16">
        <f t="shared" si="1"/>
        <v>2.4959341498224302E-2</v>
      </c>
    </row>
    <row r="18" spans="1:3" ht="15.75" x14ac:dyDescent="0.25">
      <c r="A18" s="33" t="s">
        <v>10</v>
      </c>
      <c r="B18" s="27">
        <v>3084</v>
      </c>
      <c r="C18" s="16">
        <f t="shared" si="1"/>
        <v>2.5589963158418799E-2</v>
      </c>
    </row>
    <row r="19" spans="1:3" ht="15.75" x14ac:dyDescent="0.25">
      <c r="A19" s="33" t="s">
        <v>13</v>
      </c>
      <c r="B19" s="27">
        <v>6020</v>
      </c>
      <c r="C19" s="16">
        <f t="shared" si="1"/>
        <v>4.9951873610143055E-2</v>
      </c>
    </row>
    <row r="20" spans="1:3" ht="15.75" x14ac:dyDescent="0.25">
      <c r="A20" s="33" t="s">
        <v>58</v>
      </c>
      <c r="B20" s="27">
        <v>413</v>
      </c>
      <c r="C20" s="16">
        <f t="shared" si="1"/>
        <v>3.4269308639516744E-3</v>
      </c>
    </row>
    <row r="21" spans="1:3" ht="15.75" x14ac:dyDescent="0.25">
      <c r="A21" s="33" t="s">
        <v>11</v>
      </c>
      <c r="B21" s="27">
        <v>1102</v>
      </c>
      <c r="C21" s="16">
        <f t="shared" si="1"/>
        <v>9.1440140728202071E-3</v>
      </c>
    </row>
    <row r="22" spans="1:3" ht="15.75" x14ac:dyDescent="0.25">
      <c r="A22" s="33" t="s">
        <v>12</v>
      </c>
      <c r="B22" s="27">
        <v>2117</v>
      </c>
      <c r="C22" s="16">
        <f t="shared" si="1"/>
        <v>1.7566132297786186E-2</v>
      </c>
    </row>
    <row r="23" spans="1:3" ht="15.75" x14ac:dyDescent="0.25">
      <c r="A23" s="33" t="s">
        <v>67</v>
      </c>
      <c r="B23" s="27">
        <v>1792</v>
      </c>
      <c r="C23" s="16">
        <f t="shared" si="1"/>
        <v>1.486939493511235E-2</v>
      </c>
    </row>
    <row r="24" spans="1:3" ht="15.75" x14ac:dyDescent="0.25">
      <c r="A24" s="33" t="s">
        <v>14</v>
      </c>
      <c r="B24" s="27">
        <v>3897</v>
      </c>
      <c r="C24" s="16">
        <f t="shared" si="1"/>
        <v>3.2335955391815198E-2</v>
      </c>
    </row>
    <row r="25" spans="1:3" ht="15.75" x14ac:dyDescent="0.25">
      <c r="A25" s="34" t="s">
        <v>6</v>
      </c>
      <c r="B25" s="1">
        <f>SUM(B14:B24)</f>
        <v>33436</v>
      </c>
      <c r="C25" s="23">
        <f t="shared" si="1"/>
        <v>0.27744033987188421</v>
      </c>
    </row>
    <row r="26" spans="1:3" ht="15.75" x14ac:dyDescent="0.25">
      <c r="A26" s="91" t="s">
        <v>15</v>
      </c>
      <c r="B26" s="92"/>
      <c r="C26" s="93"/>
    </row>
    <row r="27" spans="1:3" ht="15.75" x14ac:dyDescent="0.25">
      <c r="A27" s="51" t="s">
        <v>16</v>
      </c>
      <c r="B27" s="52">
        <v>418</v>
      </c>
      <c r="C27" s="48">
        <f t="shared" ref="C27:C46" si="2">B27/$B$72</f>
        <v>3.4684191310697336E-3</v>
      </c>
    </row>
    <row r="28" spans="1:3" ht="15.75" x14ac:dyDescent="0.25">
      <c r="A28" s="51" t="s">
        <v>17</v>
      </c>
      <c r="B28" s="52">
        <v>654</v>
      </c>
      <c r="C28" s="48">
        <f t="shared" si="2"/>
        <v>5.4266653390421188E-3</v>
      </c>
    </row>
    <row r="29" spans="1:3" ht="15.75" x14ac:dyDescent="0.25">
      <c r="A29" s="51" t="s">
        <v>18</v>
      </c>
      <c r="B29" s="52">
        <v>254</v>
      </c>
      <c r="C29" s="48">
        <f t="shared" si="2"/>
        <v>2.107603969597398E-3</v>
      </c>
    </row>
    <row r="30" spans="1:3" ht="15.75" x14ac:dyDescent="0.25">
      <c r="A30" s="51" t="s">
        <v>19</v>
      </c>
      <c r="B30" s="52">
        <v>580</v>
      </c>
      <c r="C30" s="48">
        <f t="shared" si="2"/>
        <v>4.8126389856948453E-3</v>
      </c>
    </row>
    <row r="31" spans="1:3" ht="15.75" x14ac:dyDescent="0.25">
      <c r="A31" s="51" t="s">
        <v>46</v>
      </c>
      <c r="B31" s="52">
        <v>213</v>
      </c>
      <c r="C31" s="48">
        <f t="shared" si="2"/>
        <v>1.767400179229314E-3</v>
      </c>
    </row>
    <row r="32" spans="1:3" ht="15.75" x14ac:dyDescent="0.25">
      <c r="A32" s="51" t="s">
        <v>20</v>
      </c>
      <c r="B32" s="52">
        <v>2288</v>
      </c>
      <c r="C32" s="48">
        <f t="shared" si="2"/>
        <v>1.8985031033223805E-2</v>
      </c>
    </row>
    <row r="33" spans="1:3" ht="15.75" x14ac:dyDescent="0.25">
      <c r="A33" s="51" t="s">
        <v>21</v>
      </c>
      <c r="B33" s="52">
        <v>4086</v>
      </c>
      <c r="C33" s="48">
        <f t="shared" si="2"/>
        <v>3.3904211888877822E-2</v>
      </c>
    </row>
    <row r="34" spans="1:3" ht="15.75" x14ac:dyDescent="0.25">
      <c r="A34" s="51" t="s">
        <v>64</v>
      </c>
      <c r="B34" s="52">
        <v>296</v>
      </c>
      <c r="C34" s="48">
        <f t="shared" si="2"/>
        <v>2.4561054133890934E-3</v>
      </c>
    </row>
    <row r="35" spans="1:3" ht="15.75" x14ac:dyDescent="0.25">
      <c r="A35" s="51" t="s">
        <v>22</v>
      </c>
      <c r="B35" s="52">
        <v>1207</v>
      </c>
      <c r="C35" s="48">
        <f t="shared" si="2"/>
        <v>1.0015267682299446E-2</v>
      </c>
    </row>
    <row r="36" spans="1:3" ht="15.75" x14ac:dyDescent="0.25">
      <c r="A36" s="51" t="s">
        <v>23</v>
      </c>
      <c r="B36" s="52">
        <v>1335</v>
      </c>
      <c r="C36" s="48">
        <f t="shared" si="2"/>
        <v>1.1077367320521756E-2</v>
      </c>
    </row>
    <row r="37" spans="1:3" ht="15.75" x14ac:dyDescent="0.25">
      <c r="A37" s="51" t="s">
        <v>24</v>
      </c>
      <c r="B37" s="52">
        <v>246</v>
      </c>
      <c r="C37" s="48">
        <f t="shared" si="2"/>
        <v>2.0412227422085035E-3</v>
      </c>
    </row>
    <row r="38" spans="1:3" ht="15.75" x14ac:dyDescent="0.25">
      <c r="A38" s="51" t="s">
        <v>25</v>
      </c>
      <c r="B38" s="52">
        <v>452</v>
      </c>
      <c r="C38" s="48">
        <f t="shared" si="2"/>
        <v>3.7505393474725349E-3</v>
      </c>
    </row>
    <row r="39" spans="1:3" ht="15.75" x14ac:dyDescent="0.25">
      <c r="A39" s="51" t="s">
        <v>44</v>
      </c>
      <c r="B39" s="52">
        <v>379</v>
      </c>
      <c r="C39" s="48">
        <f t="shared" si="2"/>
        <v>3.1448106475488731E-3</v>
      </c>
    </row>
    <row r="40" spans="1:3" ht="15.75" x14ac:dyDescent="0.25">
      <c r="A40" s="51" t="s">
        <v>26</v>
      </c>
      <c r="B40" s="52">
        <v>1676</v>
      </c>
      <c r="C40" s="48">
        <f t="shared" si="2"/>
        <v>1.3906867137973381E-2</v>
      </c>
    </row>
    <row r="41" spans="1:3" ht="15.75" x14ac:dyDescent="0.25">
      <c r="A41" s="51" t="s">
        <v>68</v>
      </c>
      <c r="B41" s="52">
        <v>833</v>
      </c>
      <c r="C41" s="48">
        <f t="shared" si="2"/>
        <v>6.9119453018686317E-3</v>
      </c>
    </row>
    <row r="42" spans="1:3" ht="15.75" x14ac:dyDescent="0.25">
      <c r="A42" s="51" t="s">
        <v>28</v>
      </c>
      <c r="B42" s="52">
        <v>366</v>
      </c>
      <c r="C42" s="48">
        <f t="shared" si="2"/>
        <v>3.0369411530419199E-3</v>
      </c>
    </row>
    <row r="43" spans="1:3" ht="15.75" x14ac:dyDescent="0.25">
      <c r="A43" s="51" t="s">
        <v>27</v>
      </c>
      <c r="B43" s="52">
        <v>606</v>
      </c>
      <c r="C43" s="48">
        <f t="shared" si="2"/>
        <v>5.0283779747087526E-3</v>
      </c>
    </row>
    <row r="44" spans="1:3" ht="15.75" x14ac:dyDescent="0.25">
      <c r="A44" s="51" t="s">
        <v>39</v>
      </c>
      <c r="B44" s="52">
        <v>173</v>
      </c>
      <c r="C44" s="48">
        <f t="shared" si="2"/>
        <v>1.4354940422848419E-3</v>
      </c>
    </row>
    <row r="45" spans="1:3" ht="15.75" x14ac:dyDescent="0.25">
      <c r="A45" s="51" t="s">
        <v>29</v>
      </c>
      <c r="B45" s="52">
        <v>4814</v>
      </c>
      <c r="C45" s="48">
        <f t="shared" si="2"/>
        <v>3.9944903581267219E-2</v>
      </c>
    </row>
    <row r="46" spans="1:3" ht="15.75" x14ac:dyDescent="0.25">
      <c r="A46" s="47" t="s">
        <v>6</v>
      </c>
      <c r="B46" s="53">
        <f>SUM(B27:B45)</f>
        <v>20876</v>
      </c>
      <c r="C46" s="54">
        <f t="shared" si="2"/>
        <v>0.17322181287131999</v>
      </c>
    </row>
    <row r="47" spans="1:3" ht="15.75" x14ac:dyDescent="0.25">
      <c r="A47" s="94" t="s">
        <v>30</v>
      </c>
      <c r="B47" s="95"/>
      <c r="C47" s="95"/>
    </row>
    <row r="48" spans="1:3" ht="15.75" x14ac:dyDescent="0.25">
      <c r="A48" s="56" t="s">
        <v>31</v>
      </c>
      <c r="B48" s="57">
        <v>4845</v>
      </c>
      <c r="C48" s="55">
        <f>B48/$B$72</f>
        <v>4.020213083739918E-2</v>
      </c>
    </row>
    <row r="49" spans="1:3" ht="15.75" x14ac:dyDescent="0.25">
      <c r="A49" s="56" t="s">
        <v>32</v>
      </c>
      <c r="B49" s="57">
        <v>380</v>
      </c>
      <c r="C49" s="55">
        <f>B49/$B$72</f>
        <v>3.1531083009724852E-3</v>
      </c>
    </row>
    <row r="50" spans="1:3" ht="15.75" x14ac:dyDescent="0.25">
      <c r="A50" s="58" t="s">
        <v>6</v>
      </c>
      <c r="B50" s="59">
        <f>B48+B49</f>
        <v>5225</v>
      </c>
      <c r="C50" s="60">
        <f>B50/$B$72</f>
        <v>4.3355239138371665E-2</v>
      </c>
    </row>
    <row r="51" spans="1:3" ht="15.75" x14ac:dyDescent="0.25">
      <c r="A51" s="101" t="s">
        <v>33</v>
      </c>
      <c r="B51" s="102"/>
      <c r="C51" s="102"/>
    </row>
    <row r="52" spans="1:3" ht="15.75" x14ac:dyDescent="0.25">
      <c r="A52" s="37" t="s">
        <v>59</v>
      </c>
      <c r="B52" s="12">
        <v>326</v>
      </c>
      <c r="C52" s="25">
        <f>B52/$B$72</f>
        <v>2.7050350160974478E-3</v>
      </c>
    </row>
    <row r="53" spans="1:3" ht="15.75" x14ac:dyDescent="0.25">
      <c r="A53" s="37" t="s">
        <v>34</v>
      </c>
      <c r="B53" s="12">
        <v>1799</v>
      </c>
      <c r="C53" s="25">
        <f>B53/$B$72</f>
        <v>1.4927478509077633E-2</v>
      </c>
    </row>
    <row r="54" spans="1:3" ht="15.75" x14ac:dyDescent="0.25">
      <c r="A54" s="37" t="s">
        <v>47</v>
      </c>
      <c r="B54" s="12">
        <v>275</v>
      </c>
      <c r="C54" s="25">
        <f>B54/$B$72</f>
        <v>2.2818546914932457E-3</v>
      </c>
    </row>
    <row r="55" spans="1:3" ht="15.75" x14ac:dyDescent="0.25">
      <c r="A55" s="37" t="s">
        <v>35</v>
      </c>
      <c r="B55" s="12">
        <v>7974</v>
      </c>
      <c r="C55" s="25">
        <f>B55/$B$72</f>
        <v>6.6165488399880512E-2</v>
      </c>
    </row>
    <row r="56" spans="1:3" ht="15.75" x14ac:dyDescent="0.25">
      <c r="A56" s="38" t="s">
        <v>6</v>
      </c>
      <c r="B56" s="14">
        <f>SUM(B52:B55)</f>
        <v>10374</v>
      </c>
      <c r="C56" s="26">
        <f>B56/$B$72</f>
        <v>8.6079856616548836E-2</v>
      </c>
    </row>
    <row r="57" spans="1:3" ht="15.75" x14ac:dyDescent="0.25">
      <c r="A57" s="99" t="s">
        <v>40</v>
      </c>
      <c r="B57" s="100"/>
      <c r="C57" s="100"/>
    </row>
    <row r="58" spans="1:3" ht="15.75" x14ac:dyDescent="0.25">
      <c r="A58" s="39" t="s">
        <v>41</v>
      </c>
      <c r="B58" s="18">
        <v>1182</v>
      </c>
      <c r="C58" s="17">
        <f t="shared" ref="C58:C65" si="3">B58/$B$72</f>
        <v>9.8078263467091514E-3</v>
      </c>
    </row>
    <row r="59" spans="1:3" ht="15.75" x14ac:dyDescent="0.25">
      <c r="A59" s="39" t="s">
        <v>49</v>
      </c>
      <c r="B59" s="18">
        <v>0</v>
      </c>
      <c r="C59" s="17">
        <f t="shared" si="3"/>
        <v>0</v>
      </c>
    </row>
    <row r="60" spans="1:3" ht="15.75" x14ac:dyDescent="0.25">
      <c r="A60" s="39" t="s">
        <v>51</v>
      </c>
      <c r="B60" s="18">
        <v>4</v>
      </c>
      <c r="C60" s="17">
        <f t="shared" si="3"/>
        <v>3.3190613694447208E-5</v>
      </c>
    </row>
    <row r="61" spans="1:3" ht="15.75" x14ac:dyDescent="0.25">
      <c r="A61" s="39" t="s">
        <v>53</v>
      </c>
      <c r="B61" s="18">
        <v>5</v>
      </c>
      <c r="C61" s="17">
        <f t="shared" si="3"/>
        <v>4.1488267118059015E-5</v>
      </c>
    </row>
    <row r="62" spans="1:3" ht="15.75" x14ac:dyDescent="0.25">
      <c r="A62" s="39" t="s">
        <v>50</v>
      </c>
      <c r="B62" s="18">
        <v>41</v>
      </c>
      <c r="C62" s="17">
        <f t="shared" si="3"/>
        <v>3.4020379036808388E-4</v>
      </c>
    </row>
    <row r="63" spans="1:3" ht="15.75" x14ac:dyDescent="0.25">
      <c r="A63" s="39" t="s">
        <v>42</v>
      </c>
      <c r="B63" s="18">
        <v>461</v>
      </c>
      <c r="C63" s="17">
        <f t="shared" si="3"/>
        <v>3.8252182282850411E-3</v>
      </c>
    </row>
    <row r="64" spans="1:3" ht="15.75" x14ac:dyDescent="0.25">
      <c r="A64" s="39" t="s">
        <v>48</v>
      </c>
      <c r="B64" s="18">
        <v>25</v>
      </c>
      <c r="C64" s="17">
        <f t="shared" si="3"/>
        <v>2.0744133559029508E-4</v>
      </c>
    </row>
    <row r="65" spans="1:3" ht="15.75" x14ac:dyDescent="0.25">
      <c r="A65" s="40" t="s">
        <v>6</v>
      </c>
      <c r="B65" s="19">
        <f>SUM(B58:B64)</f>
        <v>1718</v>
      </c>
      <c r="C65" s="24">
        <f t="shared" si="3"/>
        <v>1.4255368581765076E-2</v>
      </c>
    </row>
    <row r="66" spans="1:3" ht="15.75" x14ac:dyDescent="0.25">
      <c r="A66" s="96" t="s">
        <v>54</v>
      </c>
      <c r="B66" s="97"/>
      <c r="C66" s="98"/>
    </row>
    <row r="67" spans="1:3" ht="15.75" x14ac:dyDescent="0.25">
      <c r="A67" s="33" t="s">
        <v>55</v>
      </c>
      <c r="B67" s="71">
        <v>64</v>
      </c>
      <c r="C67" s="16">
        <f>B67/$B$72</f>
        <v>5.3104981911115533E-4</v>
      </c>
    </row>
    <row r="68" spans="1:3" ht="15.75" x14ac:dyDescent="0.25">
      <c r="A68" s="33" t="s">
        <v>57</v>
      </c>
      <c r="B68" s="71">
        <v>48</v>
      </c>
      <c r="C68" s="16">
        <f>B68/$B$72</f>
        <v>3.9828736433336653E-4</v>
      </c>
    </row>
    <row r="69" spans="1:3" ht="15.75" x14ac:dyDescent="0.25">
      <c r="A69" s="33" t="s">
        <v>56</v>
      </c>
      <c r="B69" s="71">
        <v>149</v>
      </c>
      <c r="C69" s="16">
        <f>B69/$B$72</f>
        <v>1.2363503601181586E-3</v>
      </c>
    </row>
    <row r="70" spans="1:3" ht="15.75" x14ac:dyDescent="0.25">
      <c r="A70" s="34" t="s">
        <v>6</v>
      </c>
      <c r="B70" s="1">
        <f>SUM(B67:B69)</f>
        <v>261</v>
      </c>
      <c r="C70" s="23">
        <f>B70/$B$72</f>
        <v>2.1656875435626805E-3</v>
      </c>
    </row>
    <row r="71" spans="1:3" ht="15.75" x14ac:dyDescent="0.25">
      <c r="A71" s="65" t="s">
        <v>36</v>
      </c>
      <c r="B71" s="66">
        <f>B72-(B70+B56+B65+B50+B46+B25+B12)</f>
        <v>5958</v>
      </c>
      <c r="C71" s="67">
        <f>B71/$B$72</f>
        <v>4.9437419097879118E-2</v>
      </c>
    </row>
    <row r="72" spans="1:3" ht="15.75" x14ac:dyDescent="0.25">
      <c r="A72" s="68" t="s">
        <v>37</v>
      </c>
      <c r="B72" s="69">
        <v>120516</v>
      </c>
      <c r="C72" s="70">
        <f t="shared" ref="C72" si="4">B72/$B$72</f>
        <v>1</v>
      </c>
    </row>
    <row r="73" spans="1:3" ht="15.75" x14ac:dyDescent="0.25">
      <c r="A73" s="153" t="s">
        <v>61</v>
      </c>
      <c r="B73" s="154"/>
      <c r="C73" s="154"/>
    </row>
    <row r="74" spans="1:3" ht="15.75" x14ac:dyDescent="0.25">
      <c r="A74" s="155" t="s">
        <v>43</v>
      </c>
      <c r="B74" s="156"/>
      <c r="C74" s="156"/>
    </row>
    <row r="75" spans="1:3" ht="15.75" thickBot="1" x14ac:dyDescent="0.3">
      <c r="A75" s="157" t="s">
        <v>71</v>
      </c>
      <c r="B75" s="158"/>
      <c r="C75" s="158"/>
    </row>
  </sheetData>
  <mergeCells count="7">
    <mergeCell ref="A73:C73"/>
    <mergeCell ref="A74:C74"/>
    <mergeCell ref="A75:C75"/>
    <mergeCell ref="A1:C2"/>
    <mergeCell ref="A3:C3"/>
    <mergeCell ref="A4:A5"/>
    <mergeCell ref="B4:C4"/>
  </mergeCells>
  <pageMargins left="0.7" right="0.7" top="0.75" bottom="0.75" header="0.3" footer="0.3"/>
  <pageSetup scale="60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5"/>
  <sheetViews>
    <sheetView tabSelected="1" topLeftCell="A16" zoomScaleNormal="100" zoomScaleSheetLayoutView="80" workbookViewId="0">
      <selection activeCell="F77" sqref="F77"/>
    </sheetView>
  </sheetViews>
  <sheetFormatPr defaultRowHeight="15" x14ac:dyDescent="0.25"/>
  <cols>
    <col min="1" max="1" width="43.5703125" customWidth="1"/>
    <col min="2" max="5" width="16.85546875" customWidth="1"/>
    <col min="6" max="6" width="16.85546875" style="43" customWidth="1"/>
    <col min="7" max="7" width="16.85546875" customWidth="1"/>
  </cols>
  <sheetData>
    <row r="1" spans="1:9" ht="16.5" customHeight="1" x14ac:dyDescent="0.25">
      <c r="A1" s="159" t="s">
        <v>62</v>
      </c>
      <c r="B1" s="160"/>
      <c r="C1" s="160"/>
      <c r="D1" s="160"/>
      <c r="E1" s="160"/>
      <c r="F1" s="160"/>
      <c r="G1" s="168"/>
    </row>
    <row r="2" spans="1:9" ht="19.5" customHeight="1" x14ac:dyDescent="0.25">
      <c r="A2" s="161"/>
      <c r="B2" s="162"/>
      <c r="C2" s="162"/>
      <c r="D2" s="162"/>
      <c r="E2" s="162"/>
      <c r="F2" s="162"/>
      <c r="G2" s="169"/>
    </row>
    <row r="3" spans="1:9" ht="18" customHeight="1" x14ac:dyDescent="0.25">
      <c r="A3" s="163" t="s">
        <v>79</v>
      </c>
      <c r="B3" s="164"/>
      <c r="C3" s="164"/>
      <c r="D3" s="164"/>
      <c r="E3" s="164"/>
      <c r="F3" s="164"/>
      <c r="G3" s="178"/>
    </row>
    <row r="4" spans="1:9" ht="15" customHeight="1" x14ac:dyDescent="0.25">
      <c r="A4" s="179" t="s">
        <v>0</v>
      </c>
      <c r="B4" s="181">
        <v>2026</v>
      </c>
      <c r="C4" s="182"/>
      <c r="D4" s="183" t="s">
        <v>75</v>
      </c>
      <c r="E4" s="184"/>
      <c r="F4" s="165" t="s">
        <v>66</v>
      </c>
      <c r="G4" s="185"/>
    </row>
    <row r="5" spans="1:9" x14ac:dyDescent="0.25">
      <c r="A5" s="180"/>
      <c r="B5" s="61" t="s">
        <v>80</v>
      </c>
      <c r="C5" s="61" t="s">
        <v>63</v>
      </c>
      <c r="D5" s="62" t="s">
        <v>80</v>
      </c>
      <c r="E5" s="61" t="s">
        <v>38</v>
      </c>
      <c r="F5" s="63" t="s">
        <v>81</v>
      </c>
      <c r="G5" s="64" t="s">
        <v>38</v>
      </c>
    </row>
    <row r="6" spans="1:9" ht="15.75" x14ac:dyDescent="0.25">
      <c r="A6" s="186" t="s">
        <v>60</v>
      </c>
      <c r="B6" s="187"/>
      <c r="C6" s="187"/>
      <c r="D6" s="187"/>
      <c r="E6" s="187"/>
      <c r="F6" s="187"/>
      <c r="G6" s="188"/>
    </row>
    <row r="7" spans="1:9" ht="15.75" x14ac:dyDescent="0.25">
      <c r="A7" s="29" t="s">
        <v>1</v>
      </c>
      <c r="B7" s="4">
        <v>4676</v>
      </c>
      <c r="C7" s="15">
        <f>B7/B72*100%</f>
        <v>3.8799827408808787E-2</v>
      </c>
      <c r="D7" s="4">
        <v>3576</v>
      </c>
      <c r="E7" s="15">
        <f>(B7-D7)/D7*100%</f>
        <v>0.30760626398210289</v>
      </c>
      <c r="F7" s="123">
        <v>2072</v>
      </c>
      <c r="G7" s="118">
        <f>(B7-F7)/F7*100%</f>
        <v>1.2567567567567568</v>
      </c>
    </row>
    <row r="8" spans="1:9" ht="15.75" x14ac:dyDescent="0.25">
      <c r="A8" s="29" t="s">
        <v>4</v>
      </c>
      <c r="B8" s="4">
        <v>1308</v>
      </c>
      <c r="C8" s="15">
        <f t="shared" ref="C8:C12" si="0">B8/$B$72</f>
        <v>1.0853330678084238E-2</v>
      </c>
      <c r="D8" s="4">
        <v>1072</v>
      </c>
      <c r="E8" s="15">
        <f>(B8-D8)/D8*100%</f>
        <v>0.22014925373134328</v>
      </c>
      <c r="F8" s="123">
        <v>516</v>
      </c>
      <c r="G8" s="118">
        <f t="shared" ref="G8:G25" si="1">(B8-F8)/F8*100%</f>
        <v>1.5348837209302326</v>
      </c>
    </row>
    <row r="9" spans="1:9" ht="15.75" x14ac:dyDescent="0.25">
      <c r="A9" s="29" t="s">
        <v>2</v>
      </c>
      <c r="B9" s="4">
        <v>25728</v>
      </c>
      <c r="C9" s="15">
        <f t="shared" si="0"/>
        <v>0.21348202728268445</v>
      </c>
      <c r="D9" s="4">
        <v>21412</v>
      </c>
      <c r="E9" s="15">
        <f t="shared" ref="E9:E12" si="2">(B9-D9)/D9*100%</f>
        <v>0.20156921352512611</v>
      </c>
      <c r="F9" s="123">
        <v>18256</v>
      </c>
      <c r="G9" s="118">
        <f t="shared" si="1"/>
        <v>0.40929009640666081</v>
      </c>
    </row>
    <row r="10" spans="1:9" ht="15.75" x14ac:dyDescent="0.25">
      <c r="A10" s="29" t="s">
        <v>3</v>
      </c>
      <c r="B10" s="4">
        <v>197</v>
      </c>
      <c r="C10" s="15">
        <f t="shared" si="0"/>
        <v>1.634637724451525E-3</v>
      </c>
      <c r="D10" s="4">
        <v>341</v>
      </c>
      <c r="E10" s="15">
        <f t="shared" si="2"/>
        <v>-0.42228739002932553</v>
      </c>
      <c r="F10" s="123">
        <v>309</v>
      </c>
      <c r="G10" s="118">
        <f t="shared" si="1"/>
        <v>-0.36245954692556637</v>
      </c>
    </row>
    <row r="11" spans="1:9" ht="15.75" x14ac:dyDescent="0.25">
      <c r="A11" s="29" t="s">
        <v>5</v>
      </c>
      <c r="B11" s="4">
        <v>10759</v>
      </c>
      <c r="C11" s="15">
        <f t="shared" si="0"/>
        <v>8.9274453184639391E-2</v>
      </c>
      <c r="D11" s="4">
        <v>8886</v>
      </c>
      <c r="E11" s="15">
        <f t="shared" si="2"/>
        <v>0.21078100382624354</v>
      </c>
      <c r="F11" s="123">
        <v>10835</v>
      </c>
      <c r="G11" s="118">
        <f t="shared" si="1"/>
        <v>-7.0143054914628515E-3</v>
      </c>
    </row>
    <row r="12" spans="1:9" s="21" customFormat="1" ht="15.75" x14ac:dyDescent="0.25">
      <c r="A12" s="30" t="s">
        <v>6</v>
      </c>
      <c r="B12" s="5">
        <f>SUM(B7:B11)</f>
        <v>42668</v>
      </c>
      <c r="C12" s="20">
        <f t="shared" si="0"/>
        <v>0.35404427627866841</v>
      </c>
      <c r="D12" s="5">
        <v>35287</v>
      </c>
      <c r="E12" s="15">
        <f t="shared" si="2"/>
        <v>0.20917051605407092</v>
      </c>
      <c r="F12" s="124">
        <v>31988</v>
      </c>
      <c r="G12" s="118">
        <f t="shared" si="1"/>
        <v>0.33387520320120045</v>
      </c>
      <c r="I12" s="87"/>
    </row>
    <row r="13" spans="1:9" ht="15.75" x14ac:dyDescent="0.25">
      <c r="A13" s="89" t="s">
        <v>7</v>
      </c>
      <c r="B13" s="90"/>
      <c r="C13" s="90"/>
      <c r="D13" s="90"/>
      <c r="E13" s="15"/>
      <c r="F13" s="90"/>
      <c r="G13" s="118"/>
    </row>
    <row r="14" spans="1:9" ht="15.75" x14ac:dyDescent="0.25">
      <c r="A14" s="33" t="s">
        <v>45</v>
      </c>
      <c r="B14" s="27">
        <v>182</v>
      </c>
      <c r="C14" s="16">
        <f t="shared" ref="C14:C25" si="3">B14/$B$72</f>
        <v>1.5101729230973481E-3</v>
      </c>
      <c r="D14" s="27">
        <v>74</v>
      </c>
      <c r="E14" s="15">
        <f t="shared" ref="E14:E71" si="4">(B14-D14)/D14*100%</f>
        <v>1.4594594594594594</v>
      </c>
      <c r="F14" s="125">
        <v>58</v>
      </c>
      <c r="G14" s="118">
        <f t="shared" si="1"/>
        <v>2.1379310344827585</v>
      </c>
      <c r="I14" s="88"/>
    </row>
    <row r="15" spans="1:9" ht="15.75" x14ac:dyDescent="0.25">
      <c r="A15" s="33" t="s">
        <v>8</v>
      </c>
      <c r="B15" s="27">
        <v>11220</v>
      </c>
      <c r="C15" s="16">
        <f t="shared" si="3"/>
        <v>9.3099671412924426E-2</v>
      </c>
      <c r="D15" s="27">
        <v>11443</v>
      </c>
      <c r="E15" s="15">
        <f t="shared" si="4"/>
        <v>-1.9487896530630079E-2</v>
      </c>
      <c r="F15" s="126">
        <v>17398</v>
      </c>
      <c r="G15" s="118">
        <f t="shared" si="1"/>
        <v>-0.35509828715944364</v>
      </c>
    </row>
    <row r="16" spans="1:9" ht="15.75" x14ac:dyDescent="0.25">
      <c r="A16" s="33" t="s">
        <v>52</v>
      </c>
      <c r="B16" s="27">
        <v>601</v>
      </c>
      <c r="C16" s="16">
        <f t="shared" si="3"/>
        <v>4.9868897075906931E-3</v>
      </c>
      <c r="D16" s="27">
        <v>589</v>
      </c>
      <c r="E16" s="15">
        <f t="shared" si="4"/>
        <v>2.037351443123939E-2</v>
      </c>
      <c r="F16" s="126">
        <v>558</v>
      </c>
      <c r="G16" s="118">
        <f t="shared" si="1"/>
        <v>7.7060931899641583E-2</v>
      </c>
    </row>
    <row r="17" spans="1:12" ht="15.75" x14ac:dyDescent="0.25">
      <c r="A17" s="33" t="s">
        <v>9</v>
      </c>
      <c r="B17" s="27">
        <v>3008</v>
      </c>
      <c r="C17" s="16">
        <f t="shared" si="3"/>
        <v>2.4959341498224302E-2</v>
      </c>
      <c r="D17" s="27">
        <v>2948</v>
      </c>
      <c r="E17" s="15">
        <f t="shared" si="4"/>
        <v>2.0352781546811399E-2</v>
      </c>
      <c r="F17" s="126">
        <v>3692</v>
      </c>
      <c r="G17" s="118">
        <f t="shared" si="1"/>
        <v>-0.18526543878656554</v>
      </c>
    </row>
    <row r="18" spans="1:12" ht="15.75" x14ac:dyDescent="0.25">
      <c r="A18" s="33" t="s">
        <v>10</v>
      </c>
      <c r="B18" s="27">
        <v>3084</v>
      </c>
      <c r="C18" s="16">
        <f t="shared" si="3"/>
        <v>2.5589963158418799E-2</v>
      </c>
      <c r="D18" s="27">
        <v>2380</v>
      </c>
      <c r="E18" s="15">
        <f t="shared" si="4"/>
        <v>0.2957983193277311</v>
      </c>
      <c r="F18" s="126">
        <v>2160</v>
      </c>
      <c r="G18" s="118">
        <f t="shared" si="1"/>
        <v>0.42777777777777776</v>
      </c>
    </row>
    <row r="19" spans="1:12" ht="15.75" x14ac:dyDescent="0.25">
      <c r="A19" s="33" t="s">
        <v>13</v>
      </c>
      <c r="B19" s="27">
        <v>6020</v>
      </c>
      <c r="C19" s="16">
        <f t="shared" si="3"/>
        <v>4.9951873610143055E-2</v>
      </c>
      <c r="D19" s="27">
        <v>3754</v>
      </c>
      <c r="E19" s="15">
        <f t="shared" si="4"/>
        <v>0.60362280234416621</v>
      </c>
      <c r="F19" s="126">
        <v>7290</v>
      </c>
      <c r="G19" s="118">
        <f t="shared" si="1"/>
        <v>-0.17421124828532236</v>
      </c>
    </row>
    <row r="20" spans="1:12" ht="15.75" x14ac:dyDescent="0.25">
      <c r="A20" s="33" t="s">
        <v>58</v>
      </c>
      <c r="B20" s="27">
        <v>413</v>
      </c>
      <c r="C20" s="16">
        <f t="shared" si="3"/>
        <v>3.4269308639516744E-3</v>
      </c>
      <c r="D20" s="27">
        <v>506</v>
      </c>
      <c r="E20" s="15">
        <f t="shared" si="4"/>
        <v>-0.18379446640316205</v>
      </c>
      <c r="F20" s="126">
        <v>502</v>
      </c>
      <c r="G20" s="118">
        <f t="shared" si="1"/>
        <v>-0.17729083665338646</v>
      </c>
    </row>
    <row r="21" spans="1:12" ht="15.75" x14ac:dyDescent="0.25">
      <c r="A21" s="33" t="s">
        <v>11</v>
      </c>
      <c r="B21" s="27">
        <v>1102</v>
      </c>
      <c r="C21" s="16">
        <f t="shared" si="3"/>
        <v>9.1440140728202071E-3</v>
      </c>
      <c r="D21" s="27">
        <v>1044</v>
      </c>
      <c r="E21" s="15">
        <f t="shared" si="4"/>
        <v>5.5555555555555552E-2</v>
      </c>
      <c r="F21" s="126">
        <v>581</v>
      </c>
      <c r="G21" s="118">
        <f t="shared" si="1"/>
        <v>0.89672977624784855</v>
      </c>
      <c r="L21" s="11"/>
    </row>
    <row r="22" spans="1:12" ht="15.75" x14ac:dyDescent="0.25">
      <c r="A22" s="33" t="s">
        <v>12</v>
      </c>
      <c r="B22" s="27">
        <v>2117</v>
      </c>
      <c r="C22" s="16">
        <f t="shared" si="3"/>
        <v>1.7566132297786186E-2</v>
      </c>
      <c r="D22" s="27">
        <v>2182</v>
      </c>
      <c r="E22" s="15">
        <f t="shared" si="4"/>
        <v>-2.9789184234647114E-2</v>
      </c>
      <c r="F22" s="126">
        <v>3297</v>
      </c>
      <c r="G22" s="118">
        <f t="shared" si="1"/>
        <v>-0.35790112223233245</v>
      </c>
    </row>
    <row r="23" spans="1:12" ht="15.75" x14ac:dyDescent="0.25">
      <c r="A23" s="33" t="s">
        <v>72</v>
      </c>
      <c r="B23" s="27">
        <v>1792</v>
      </c>
      <c r="C23" s="16">
        <f t="shared" si="3"/>
        <v>1.486939493511235E-2</v>
      </c>
      <c r="D23" s="27">
        <v>1445</v>
      </c>
      <c r="E23" s="15">
        <f t="shared" si="4"/>
        <v>0.24013840830449826</v>
      </c>
      <c r="F23" s="126">
        <v>1212</v>
      </c>
      <c r="G23" s="118">
        <f t="shared" si="1"/>
        <v>0.47854785478547857</v>
      </c>
    </row>
    <row r="24" spans="1:12" ht="15.75" x14ac:dyDescent="0.25">
      <c r="A24" s="33" t="s">
        <v>14</v>
      </c>
      <c r="B24" s="27">
        <v>3897</v>
      </c>
      <c r="C24" s="16">
        <f t="shared" si="3"/>
        <v>3.2335955391815198E-2</v>
      </c>
      <c r="D24" s="27">
        <v>4986</v>
      </c>
      <c r="E24" s="15">
        <f t="shared" si="4"/>
        <v>-0.21841155234657039</v>
      </c>
      <c r="F24" s="126">
        <v>6112</v>
      </c>
      <c r="G24" s="118">
        <f t="shared" si="1"/>
        <v>-0.36240183246073299</v>
      </c>
    </row>
    <row r="25" spans="1:12" s="21" customFormat="1" ht="15.75" x14ac:dyDescent="0.25">
      <c r="A25" s="34" t="s">
        <v>6</v>
      </c>
      <c r="B25" s="1">
        <f>SUM(B14:B24)</f>
        <v>33436</v>
      </c>
      <c r="C25" s="23">
        <f t="shared" si="3"/>
        <v>0.27744033987188421</v>
      </c>
      <c r="D25" s="1">
        <v>31351</v>
      </c>
      <c r="E25" s="15">
        <f t="shared" si="4"/>
        <v>6.6505055660106532E-2</v>
      </c>
      <c r="F25" s="127">
        <v>42860</v>
      </c>
      <c r="G25" s="118">
        <f t="shared" si="1"/>
        <v>-0.21987867475501632</v>
      </c>
    </row>
    <row r="26" spans="1:12" ht="15.75" x14ac:dyDescent="0.25">
      <c r="A26" s="91" t="s">
        <v>15</v>
      </c>
      <c r="B26" s="92"/>
      <c r="C26" s="93"/>
      <c r="D26" s="92"/>
      <c r="E26" s="15"/>
      <c r="F26" s="92"/>
      <c r="G26" s="139"/>
    </row>
    <row r="27" spans="1:12" ht="15.75" x14ac:dyDescent="0.25">
      <c r="A27" s="51" t="s">
        <v>16</v>
      </c>
      <c r="B27" s="52">
        <v>418</v>
      </c>
      <c r="C27" s="48">
        <f t="shared" ref="C27:C46" si="5">B27/$B$72</f>
        <v>3.4684191310697336E-3</v>
      </c>
      <c r="D27" s="52">
        <v>516</v>
      </c>
      <c r="E27" s="15">
        <f t="shared" si="4"/>
        <v>-0.18992248062015504</v>
      </c>
      <c r="F27" s="132">
        <v>578</v>
      </c>
      <c r="G27" s="50">
        <v>-0.10726643598615918</v>
      </c>
    </row>
    <row r="28" spans="1:12" ht="15.75" x14ac:dyDescent="0.25">
      <c r="A28" s="51" t="s">
        <v>17</v>
      </c>
      <c r="B28" s="52">
        <v>654</v>
      </c>
      <c r="C28" s="48">
        <f t="shared" si="5"/>
        <v>5.4266653390421188E-3</v>
      </c>
      <c r="D28" s="52">
        <v>743</v>
      </c>
      <c r="E28" s="15">
        <f t="shared" si="4"/>
        <v>-0.11978465679676985</v>
      </c>
      <c r="F28" s="132">
        <v>642</v>
      </c>
      <c r="G28" s="50">
        <v>0.15732087227414329</v>
      </c>
    </row>
    <row r="29" spans="1:12" ht="15.75" x14ac:dyDescent="0.25">
      <c r="A29" s="51" t="s">
        <v>18</v>
      </c>
      <c r="B29" s="52">
        <v>254</v>
      </c>
      <c r="C29" s="48">
        <f t="shared" si="5"/>
        <v>2.107603969597398E-3</v>
      </c>
      <c r="D29" s="52">
        <v>549</v>
      </c>
      <c r="E29" s="15">
        <f t="shared" si="4"/>
        <v>-0.53734061930783239</v>
      </c>
      <c r="F29" s="132">
        <v>582</v>
      </c>
      <c r="G29" s="50">
        <v>-5.6701030927835051E-2</v>
      </c>
    </row>
    <row r="30" spans="1:12" ht="15.75" x14ac:dyDescent="0.25">
      <c r="A30" s="51" t="s">
        <v>19</v>
      </c>
      <c r="B30" s="52">
        <v>580</v>
      </c>
      <c r="C30" s="48">
        <f t="shared" si="5"/>
        <v>4.8126389856948453E-3</v>
      </c>
      <c r="D30" s="52">
        <v>554</v>
      </c>
      <c r="E30" s="15">
        <f t="shared" si="4"/>
        <v>4.6931407942238268E-2</v>
      </c>
      <c r="F30" s="132">
        <v>613</v>
      </c>
      <c r="G30" s="50">
        <v>-9.6247960848287115E-2</v>
      </c>
    </row>
    <row r="31" spans="1:12" ht="15.75" x14ac:dyDescent="0.25">
      <c r="A31" s="51" t="s">
        <v>46</v>
      </c>
      <c r="B31" s="52">
        <v>213</v>
      </c>
      <c r="C31" s="48">
        <f t="shared" si="5"/>
        <v>1.767400179229314E-3</v>
      </c>
      <c r="D31" s="52">
        <v>172</v>
      </c>
      <c r="E31" s="15">
        <f t="shared" si="4"/>
        <v>0.23837209302325582</v>
      </c>
      <c r="F31" s="132">
        <v>258</v>
      </c>
      <c r="G31" s="50">
        <v>-0.33333333333333331</v>
      </c>
    </row>
    <row r="32" spans="1:12" ht="15.75" x14ac:dyDescent="0.25">
      <c r="A32" s="51" t="s">
        <v>20</v>
      </c>
      <c r="B32" s="52">
        <v>2288</v>
      </c>
      <c r="C32" s="48">
        <f t="shared" si="5"/>
        <v>1.8985031033223805E-2</v>
      </c>
      <c r="D32" s="52">
        <v>3280</v>
      </c>
      <c r="E32" s="15">
        <f t="shared" si="4"/>
        <v>-0.30243902439024389</v>
      </c>
      <c r="F32" s="132">
        <v>3534</v>
      </c>
      <c r="G32" s="50">
        <v>-7.1873231465761175E-2</v>
      </c>
    </row>
    <row r="33" spans="1:7" ht="15.75" x14ac:dyDescent="0.25">
      <c r="A33" s="51" t="s">
        <v>21</v>
      </c>
      <c r="B33" s="52">
        <v>4086</v>
      </c>
      <c r="C33" s="48">
        <f t="shared" si="5"/>
        <v>3.3904211888877822E-2</v>
      </c>
      <c r="D33" s="52">
        <v>4709</v>
      </c>
      <c r="E33" s="15">
        <f t="shared" si="4"/>
        <v>-0.13229985134848163</v>
      </c>
      <c r="F33" s="132">
        <v>5589</v>
      </c>
      <c r="G33" s="50">
        <v>-0.15745213812846662</v>
      </c>
    </row>
    <row r="34" spans="1:7" ht="15.75" x14ac:dyDescent="0.25">
      <c r="A34" s="51" t="s">
        <v>64</v>
      </c>
      <c r="B34" s="52">
        <v>296</v>
      </c>
      <c r="C34" s="48">
        <f t="shared" si="5"/>
        <v>2.4561054133890934E-3</v>
      </c>
      <c r="D34" s="52">
        <v>317</v>
      </c>
      <c r="E34" s="15">
        <f t="shared" si="4"/>
        <v>-6.6246056782334389E-2</v>
      </c>
      <c r="F34" s="132">
        <v>346</v>
      </c>
      <c r="G34" s="50">
        <v>-8.3815028901734104E-2</v>
      </c>
    </row>
    <row r="35" spans="1:7" ht="15.75" x14ac:dyDescent="0.25">
      <c r="A35" s="51" t="s">
        <v>22</v>
      </c>
      <c r="B35" s="52">
        <v>1207</v>
      </c>
      <c r="C35" s="48">
        <f t="shared" si="5"/>
        <v>1.0015267682299446E-2</v>
      </c>
      <c r="D35" s="52">
        <v>1393</v>
      </c>
      <c r="E35" s="15">
        <f t="shared" si="4"/>
        <v>-0.13352476669059585</v>
      </c>
      <c r="F35" s="132">
        <v>1483</v>
      </c>
      <c r="G35" s="50">
        <v>-6.0687795010114634E-2</v>
      </c>
    </row>
    <row r="36" spans="1:7" ht="15.75" x14ac:dyDescent="0.25">
      <c r="A36" s="51" t="s">
        <v>23</v>
      </c>
      <c r="B36" s="52">
        <v>1335</v>
      </c>
      <c r="C36" s="48">
        <f t="shared" si="5"/>
        <v>1.1077367320521756E-2</v>
      </c>
      <c r="D36" s="52">
        <v>1518</v>
      </c>
      <c r="E36" s="15">
        <f t="shared" si="4"/>
        <v>-0.12055335968379446</v>
      </c>
      <c r="F36" s="132">
        <v>1844</v>
      </c>
      <c r="G36" s="50">
        <v>-0.17678958785249457</v>
      </c>
    </row>
    <row r="37" spans="1:7" ht="15.75" x14ac:dyDescent="0.25">
      <c r="A37" s="51" t="s">
        <v>24</v>
      </c>
      <c r="B37" s="52">
        <v>246</v>
      </c>
      <c r="C37" s="48">
        <f t="shared" si="5"/>
        <v>2.0412227422085035E-3</v>
      </c>
      <c r="D37" s="52">
        <v>331</v>
      </c>
      <c r="E37" s="15">
        <f t="shared" si="4"/>
        <v>-0.25679758308157102</v>
      </c>
      <c r="F37" s="132">
        <v>379</v>
      </c>
      <c r="G37" s="50">
        <v>-0.12664907651715041</v>
      </c>
    </row>
    <row r="38" spans="1:7" ht="15.75" x14ac:dyDescent="0.25">
      <c r="A38" s="51" t="s">
        <v>25</v>
      </c>
      <c r="B38" s="52">
        <v>452</v>
      </c>
      <c r="C38" s="48">
        <f t="shared" si="5"/>
        <v>3.7505393474725349E-3</v>
      </c>
      <c r="D38" s="52">
        <v>1217</v>
      </c>
      <c r="E38" s="15">
        <f t="shared" si="4"/>
        <v>-0.62859490550534103</v>
      </c>
      <c r="F38" s="132">
        <v>820</v>
      </c>
      <c r="G38" s="50">
        <v>0.48414634146341462</v>
      </c>
    </row>
    <row r="39" spans="1:7" ht="15.75" x14ac:dyDescent="0.25">
      <c r="A39" s="51" t="s">
        <v>44</v>
      </c>
      <c r="B39" s="52">
        <v>379</v>
      </c>
      <c r="C39" s="48">
        <f t="shared" si="5"/>
        <v>3.1448106475488731E-3</v>
      </c>
      <c r="D39" s="52">
        <v>380</v>
      </c>
      <c r="E39" s="15">
        <f t="shared" si="4"/>
        <v>-2.631578947368421E-3</v>
      </c>
      <c r="F39" s="132">
        <v>237</v>
      </c>
      <c r="G39" s="50">
        <v>0.6033755274261603</v>
      </c>
    </row>
    <row r="40" spans="1:7" ht="15.75" x14ac:dyDescent="0.25">
      <c r="A40" s="51" t="s">
        <v>26</v>
      </c>
      <c r="B40" s="52">
        <v>1676</v>
      </c>
      <c r="C40" s="48">
        <f t="shared" si="5"/>
        <v>1.3906867137973381E-2</v>
      </c>
      <c r="D40" s="52">
        <v>1606</v>
      </c>
      <c r="E40" s="15">
        <f t="shared" si="4"/>
        <v>4.3586550435865505E-2</v>
      </c>
      <c r="F40" s="132">
        <v>1262</v>
      </c>
      <c r="G40" s="50">
        <v>0.27258320126782887</v>
      </c>
    </row>
    <row r="41" spans="1:7" ht="15.75" x14ac:dyDescent="0.25">
      <c r="A41" s="51" t="s">
        <v>68</v>
      </c>
      <c r="B41" s="52">
        <v>833</v>
      </c>
      <c r="C41" s="48">
        <f t="shared" si="5"/>
        <v>6.9119453018686317E-3</v>
      </c>
      <c r="D41" s="52">
        <v>1014</v>
      </c>
      <c r="E41" s="15">
        <f t="shared" si="4"/>
        <v>-0.17850098619329388</v>
      </c>
      <c r="F41" s="132">
        <v>1135</v>
      </c>
      <c r="G41" s="50">
        <v>-0.1066079295154185</v>
      </c>
    </row>
    <row r="42" spans="1:7" ht="15.75" x14ac:dyDescent="0.25">
      <c r="A42" s="51" t="s">
        <v>28</v>
      </c>
      <c r="B42" s="52">
        <v>366</v>
      </c>
      <c r="C42" s="48">
        <f t="shared" si="5"/>
        <v>3.0369411530419199E-3</v>
      </c>
      <c r="D42" s="52">
        <v>385</v>
      </c>
      <c r="E42" s="15">
        <f t="shared" si="4"/>
        <v>-4.9350649350649353E-2</v>
      </c>
      <c r="F42" s="132">
        <v>564</v>
      </c>
      <c r="G42" s="50">
        <v>-0.31737588652482268</v>
      </c>
    </row>
    <row r="43" spans="1:7" ht="15.75" x14ac:dyDescent="0.25">
      <c r="A43" s="51" t="s">
        <v>27</v>
      </c>
      <c r="B43" s="52">
        <v>606</v>
      </c>
      <c r="C43" s="48">
        <f t="shared" si="5"/>
        <v>5.0283779747087526E-3</v>
      </c>
      <c r="D43" s="52">
        <v>757</v>
      </c>
      <c r="E43" s="15">
        <f t="shared" si="4"/>
        <v>-0.19947159841479525</v>
      </c>
      <c r="F43" s="132">
        <v>777</v>
      </c>
      <c r="G43" s="50">
        <v>-2.5740025740025738E-2</v>
      </c>
    </row>
    <row r="44" spans="1:7" ht="15.75" x14ac:dyDescent="0.25">
      <c r="A44" s="51" t="s">
        <v>39</v>
      </c>
      <c r="B44" s="52">
        <v>173</v>
      </c>
      <c r="C44" s="48">
        <f t="shared" si="5"/>
        <v>1.4354940422848419E-3</v>
      </c>
      <c r="D44" s="52">
        <v>306</v>
      </c>
      <c r="E44" s="15">
        <f t="shared" si="4"/>
        <v>-0.434640522875817</v>
      </c>
      <c r="F44" s="132">
        <v>378</v>
      </c>
      <c r="G44" s="50">
        <v>-0.19047619047619047</v>
      </c>
    </row>
    <row r="45" spans="1:7" ht="15.75" x14ac:dyDescent="0.25">
      <c r="A45" s="51" t="s">
        <v>29</v>
      </c>
      <c r="B45" s="52">
        <v>4814</v>
      </c>
      <c r="C45" s="48">
        <f t="shared" si="5"/>
        <v>3.9944903581267219E-2</v>
      </c>
      <c r="D45" s="52">
        <v>5995</v>
      </c>
      <c r="E45" s="15">
        <f t="shared" si="4"/>
        <v>-0.1969974979149291</v>
      </c>
      <c r="F45" s="132">
        <v>6702</v>
      </c>
      <c r="G45" s="50">
        <v>-0.10549089823933154</v>
      </c>
    </row>
    <row r="46" spans="1:7" s="21" customFormat="1" ht="15.75" x14ac:dyDescent="0.25">
      <c r="A46" s="47" t="s">
        <v>6</v>
      </c>
      <c r="B46" s="53">
        <f>SUM(B27:B45)</f>
        <v>20876</v>
      </c>
      <c r="C46" s="54">
        <f t="shared" si="5"/>
        <v>0.17322181287131999</v>
      </c>
      <c r="D46" s="53">
        <v>25742</v>
      </c>
      <c r="E46" s="15">
        <f t="shared" si="4"/>
        <v>-0.18902960142957034</v>
      </c>
      <c r="F46" s="133">
        <v>27723</v>
      </c>
      <c r="G46" s="134">
        <v>-7.1456913032500097E-2</v>
      </c>
    </row>
    <row r="47" spans="1:7" ht="15.75" x14ac:dyDescent="0.25">
      <c r="A47" s="94" t="s">
        <v>30</v>
      </c>
      <c r="B47" s="95"/>
      <c r="C47" s="95"/>
      <c r="D47" s="95"/>
      <c r="E47" s="15"/>
      <c r="F47" s="95"/>
      <c r="G47" s="140"/>
    </row>
    <row r="48" spans="1:7" ht="15.75" x14ac:dyDescent="0.25">
      <c r="A48" s="56" t="s">
        <v>31</v>
      </c>
      <c r="B48" s="57">
        <v>4845</v>
      </c>
      <c r="C48" s="55">
        <f>B48/$B$72</f>
        <v>4.020213083739918E-2</v>
      </c>
      <c r="D48" s="57">
        <v>4228</v>
      </c>
      <c r="E48" s="15">
        <f t="shared" si="4"/>
        <v>0.14593188268684956</v>
      </c>
      <c r="F48" s="136">
        <v>3275</v>
      </c>
      <c r="G48" s="135">
        <v>0.29099236641221377</v>
      </c>
    </row>
    <row r="49" spans="1:7" ht="15.75" x14ac:dyDescent="0.25">
      <c r="A49" s="56" t="s">
        <v>32</v>
      </c>
      <c r="B49" s="57">
        <v>380</v>
      </c>
      <c r="C49" s="55">
        <f>B49/$B$72</f>
        <v>3.1531083009724852E-3</v>
      </c>
      <c r="D49" s="57">
        <v>415</v>
      </c>
      <c r="E49" s="15">
        <f t="shared" si="4"/>
        <v>-8.4337349397590355E-2</v>
      </c>
      <c r="F49" s="136">
        <v>364</v>
      </c>
      <c r="G49" s="135">
        <v>0.14010989010989011</v>
      </c>
    </row>
    <row r="50" spans="1:7" s="21" customFormat="1" ht="15.75" x14ac:dyDescent="0.25">
      <c r="A50" s="58" t="s">
        <v>6</v>
      </c>
      <c r="B50" s="59">
        <f>B48+B49</f>
        <v>5225</v>
      </c>
      <c r="C50" s="60">
        <f>B50/$B$72</f>
        <v>4.3355239138371665E-2</v>
      </c>
      <c r="D50" s="59">
        <v>4643</v>
      </c>
      <c r="E50" s="15">
        <f t="shared" si="4"/>
        <v>0.12534998923110058</v>
      </c>
      <c r="F50" s="137">
        <v>3639</v>
      </c>
      <c r="G50" s="138">
        <v>0.27589997251992304</v>
      </c>
    </row>
    <row r="51" spans="1:7" ht="15.75" x14ac:dyDescent="0.25">
      <c r="A51" s="101" t="s">
        <v>33</v>
      </c>
      <c r="B51" s="102"/>
      <c r="C51" s="102"/>
      <c r="D51" s="102"/>
      <c r="E51" s="15"/>
      <c r="F51" s="102"/>
      <c r="G51" s="143"/>
    </row>
    <row r="52" spans="1:7" ht="15.75" x14ac:dyDescent="0.25">
      <c r="A52" s="37" t="s">
        <v>59</v>
      </c>
      <c r="B52" s="12">
        <v>326</v>
      </c>
      <c r="C52" s="25">
        <f>B52/$B$72</f>
        <v>2.7050350160974478E-3</v>
      </c>
      <c r="D52" s="12">
        <v>452</v>
      </c>
      <c r="E52" s="15">
        <f t="shared" si="4"/>
        <v>-0.27876106194690264</v>
      </c>
      <c r="F52" s="128">
        <v>327</v>
      </c>
      <c r="G52" s="36">
        <v>0.38226299694189603</v>
      </c>
    </row>
    <row r="53" spans="1:7" ht="15.75" x14ac:dyDescent="0.25">
      <c r="A53" s="37" t="s">
        <v>34</v>
      </c>
      <c r="B53" s="12">
        <v>1799</v>
      </c>
      <c r="C53" s="25">
        <f>B53/$B$72</f>
        <v>1.4927478509077633E-2</v>
      </c>
      <c r="D53" s="12">
        <v>2139</v>
      </c>
      <c r="E53" s="15">
        <f t="shared" si="4"/>
        <v>-0.15895278167367929</v>
      </c>
      <c r="F53" s="128">
        <v>2196</v>
      </c>
      <c r="G53" s="36">
        <v>-2.5956284153005466E-2</v>
      </c>
    </row>
    <row r="54" spans="1:7" ht="15.75" x14ac:dyDescent="0.25">
      <c r="A54" s="37" t="s">
        <v>47</v>
      </c>
      <c r="B54" s="12">
        <v>275</v>
      </c>
      <c r="C54" s="25">
        <f>B54/$B$72</f>
        <v>2.2818546914932457E-3</v>
      </c>
      <c r="D54" s="12">
        <v>224</v>
      </c>
      <c r="E54" s="15">
        <f t="shared" si="4"/>
        <v>0.22767857142857142</v>
      </c>
      <c r="F54" s="128">
        <v>263</v>
      </c>
      <c r="G54" s="36">
        <v>-0.14828897338403041</v>
      </c>
    </row>
    <row r="55" spans="1:7" ht="15.75" x14ac:dyDescent="0.25">
      <c r="A55" s="37" t="s">
        <v>35</v>
      </c>
      <c r="B55" s="12">
        <v>7974</v>
      </c>
      <c r="C55" s="25">
        <f>B55/$B$72</f>
        <v>6.6165488399880512E-2</v>
      </c>
      <c r="D55" s="12">
        <v>11092</v>
      </c>
      <c r="E55" s="15">
        <f t="shared" si="4"/>
        <v>-0.28110349801658852</v>
      </c>
      <c r="F55" s="128">
        <v>9450</v>
      </c>
      <c r="G55" s="36">
        <v>0.17375661375661375</v>
      </c>
    </row>
    <row r="56" spans="1:7" s="21" customFormat="1" ht="15.75" x14ac:dyDescent="0.25">
      <c r="A56" s="38" t="s">
        <v>6</v>
      </c>
      <c r="B56" s="14">
        <f>SUM(B52:B55)</f>
        <v>10374</v>
      </c>
      <c r="C56" s="26">
        <f>B56/$B$72</f>
        <v>8.6079856616548836E-2</v>
      </c>
      <c r="D56" s="14">
        <v>13907</v>
      </c>
      <c r="E56" s="15">
        <f t="shared" si="4"/>
        <v>-0.25404472567771624</v>
      </c>
      <c r="F56" s="129">
        <v>12236</v>
      </c>
      <c r="G56" s="120">
        <v>0.13656423667865317</v>
      </c>
    </row>
    <row r="57" spans="1:7" ht="15.75" x14ac:dyDescent="0.25">
      <c r="A57" s="99" t="s">
        <v>40</v>
      </c>
      <c r="B57" s="100"/>
      <c r="C57" s="100"/>
      <c r="D57" s="100"/>
      <c r="E57" s="15"/>
      <c r="F57" s="100"/>
      <c r="G57" s="141"/>
    </row>
    <row r="58" spans="1:7" ht="15.75" x14ac:dyDescent="0.25">
      <c r="A58" s="39" t="s">
        <v>41</v>
      </c>
      <c r="B58" s="18">
        <v>1182</v>
      </c>
      <c r="C58" s="17">
        <f t="shared" ref="C58:C65" si="6">B58/$B$72</f>
        <v>9.8078263467091514E-3</v>
      </c>
      <c r="D58" s="18">
        <v>1725</v>
      </c>
      <c r="E58" s="15">
        <f t="shared" si="4"/>
        <v>-0.31478260869565217</v>
      </c>
      <c r="F58" s="130">
        <v>1083</v>
      </c>
      <c r="G58" s="121">
        <v>0.59279778393351801</v>
      </c>
    </row>
    <row r="59" spans="1:7" ht="15.75" x14ac:dyDescent="0.25">
      <c r="A59" s="39" t="s">
        <v>49</v>
      </c>
      <c r="B59" s="18">
        <v>0</v>
      </c>
      <c r="C59" s="17">
        <f t="shared" si="6"/>
        <v>0</v>
      </c>
      <c r="D59" s="18">
        <v>50</v>
      </c>
      <c r="E59" s="15">
        <f t="shared" si="4"/>
        <v>-1</v>
      </c>
      <c r="F59" s="130">
        <v>44</v>
      </c>
      <c r="G59" s="121">
        <v>0.13636363636363635</v>
      </c>
    </row>
    <row r="60" spans="1:7" ht="15.75" x14ac:dyDescent="0.25">
      <c r="A60" s="39" t="s">
        <v>51</v>
      </c>
      <c r="B60" s="18">
        <v>4</v>
      </c>
      <c r="C60" s="17">
        <f t="shared" si="6"/>
        <v>3.3190613694447208E-5</v>
      </c>
      <c r="D60" s="18">
        <v>6</v>
      </c>
      <c r="E60" s="15">
        <f t="shared" si="4"/>
        <v>-0.33333333333333331</v>
      </c>
      <c r="F60" s="130">
        <v>49</v>
      </c>
      <c r="G60" s="121">
        <v>-0.87755102040816324</v>
      </c>
    </row>
    <row r="61" spans="1:7" ht="15.75" x14ac:dyDescent="0.25">
      <c r="A61" s="39" t="s">
        <v>53</v>
      </c>
      <c r="B61" s="18">
        <v>5</v>
      </c>
      <c r="C61" s="17">
        <f t="shared" si="6"/>
        <v>4.1488267118059015E-5</v>
      </c>
      <c r="D61" s="18">
        <v>4</v>
      </c>
      <c r="E61" s="15">
        <f t="shared" si="4"/>
        <v>0.25</v>
      </c>
      <c r="F61" s="130">
        <v>30</v>
      </c>
      <c r="G61" s="121">
        <v>-0.8666666666666667</v>
      </c>
    </row>
    <row r="62" spans="1:7" ht="15.75" x14ac:dyDescent="0.25">
      <c r="A62" s="39" t="s">
        <v>50</v>
      </c>
      <c r="B62" s="18">
        <v>41</v>
      </c>
      <c r="C62" s="17">
        <f t="shared" si="6"/>
        <v>3.4020379036808388E-4</v>
      </c>
      <c r="D62" s="18">
        <v>68</v>
      </c>
      <c r="E62" s="15">
        <f t="shared" si="4"/>
        <v>-0.39705882352941174</v>
      </c>
      <c r="F62" s="130">
        <v>100</v>
      </c>
      <c r="G62" s="121">
        <v>-0.32</v>
      </c>
    </row>
    <row r="63" spans="1:7" ht="15.75" x14ac:dyDescent="0.25">
      <c r="A63" s="39" t="s">
        <v>42</v>
      </c>
      <c r="B63" s="18">
        <v>461</v>
      </c>
      <c r="C63" s="17">
        <f t="shared" si="6"/>
        <v>3.8252182282850411E-3</v>
      </c>
      <c r="D63" s="18">
        <v>852</v>
      </c>
      <c r="E63" s="15">
        <f t="shared" si="4"/>
        <v>-0.45892018779342725</v>
      </c>
      <c r="F63" s="130">
        <v>754</v>
      </c>
      <c r="G63" s="121">
        <v>0.129973474801061</v>
      </c>
    </row>
    <row r="64" spans="1:7" ht="15.75" x14ac:dyDescent="0.25">
      <c r="A64" s="39" t="s">
        <v>48</v>
      </c>
      <c r="B64" s="18">
        <v>25</v>
      </c>
      <c r="C64" s="17">
        <f t="shared" si="6"/>
        <v>2.0744133559029508E-4</v>
      </c>
      <c r="D64" s="18">
        <v>27</v>
      </c>
      <c r="E64" s="15">
        <f t="shared" si="4"/>
        <v>-7.407407407407407E-2</v>
      </c>
      <c r="F64" s="130">
        <v>75</v>
      </c>
      <c r="G64" s="121">
        <v>-0.64</v>
      </c>
    </row>
    <row r="65" spans="1:8" s="21" customFormat="1" ht="15.75" x14ac:dyDescent="0.25">
      <c r="A65" s="40" t="s">
        <v>6</v>
      </c>
      <c r="B65" s="19">
        <f>SUM(B58:B64)</f>
        <v>1718</v>
      </c>
      <c r="C65" s="24">
        <f t="shared" si="6"/>
        <v>1.4255368581765076E-2</v>
      </c>
      <c r="D65" s="19">
        <v>2732</v>
      </c>
      <c r="E65" s="15">
        <f t="shared" si="4"/>
        <v>-0.37115666178623719</v>
      </c>
      <c r="F65" s="131">
        <v>2135</v>
      </c>
      <c r="G65" s="122">
        <v>0.27962529274004683</v>
      </c>
    </row>
    <row r="66" spans="1:8" ht="15.75" x14ac:dyDescent="0.25">
      <c r="A66" s="96" t="s">
        <v>54</v>
      </c>
      <c r="B66" s="97"/>
      <c r="C66" s="98"/>
      <c r="D66" s="97"/>
      <c r="E66" s="15"/>
      <c r="F66" s="97"/>
      <c r="G66" s="142"/>
    </row>
    <row r="67" spans="1:8" ht="15.75" x14ac:dyDescent="0.25">
      <c r="A67" s="33" t="s">
        <v>55</v>
      </c>
      <c r="B67" s="71">
        <v>64</v>
      </c>
      <c r="C67" s="16">
        <f>B67/$B$72</f>
        <v>5.3104981911115533E-4</v>
      </c>
      <c r="D67" s="71">
        <v>119</v>
      </c>
      <c r="E67" s="15">
        <f t="shared" si="4"/>
        <v>-0.46218487394957986</v>
      </c>
      <c r="F67" s="126">
        <v>107</v>
      </c>
      <c r="G67" s="32">
        <v>0.11214953271028037</v>
      </c>
    </row>
    <row r="68" spans="1:8" ht="15.75" x14ac:dyDescent="0.25">
      <c r="A68" s="33" t="s">
        <v>57</v>
      </c>
      <c r="B68" s="71">
        <v>48</v>
      </c>
      <c r="C68" s="16">
        <f>B68/$B$72</f>
        <v>3.9828736433336653E-4</v>
      </c>
      <c r="D68" s="71">
        <v>56</v>
      </c>
      <c r="E68" s="15">
        <f t="shared" si="4"/>
        <v>-0.14285714285714285</v>
      </c>
      <c r="F68" s="126">
        <v>45</v>
      </c>
      <c r="G68" s="32">
        <v>0.24444444444444444</v>
      </c>
    </row>
    <row r="69" spans="1:8" ht="15.75" x14ac:dyDescent="0.25">
      <c r="A69" s="33" t="s">
        <v>56</v>
      </c>
      <c r="B69" s="71">
        <v>149</v>
      </c>
      <c r="C69" s="16">
        <f>B69/$B$72</f>
        <v>1.2363503601181586E-3</v>
      </c>
      <c r="D69" s="71">
        <v>193</v>
      </c>
      <c r="E69" s="15">
        <f t="shared" si="4"/>
        <v>-0.22797927461139897</v>
      </c>
      <c r="F69" s="126">
        <v>264</v>
      </c>
      <c r="G69" s="32">
        <v>-0.26893939393939392</v>
      </c>
    </row>
    <row r="70" spans="1:8" s="21" customFormat="1" ht="15.75" x14ac:dyDescent="0.25">
      <c r="A70" s="34" t="s">
        <v>6</v>
      </c>
      <c r="B70" s="1">
        <f>SUM(B67:B69)</f>
        <v>261</v>
      </c>
      <c r="C70" s="23">
        <f>B70/$B$72</f>
        <v>2.1656875435626805E-3</v>
      </c>
      <c r="D70" s="1">
        <v>368</v>
      </c>
      <c r="E70" s="15">
        <f t="shared" si="4"/>
        <v>-0.29076086956521741</v>
      </c>
      <c r="F70" s="127">
        <v>416</v>
      </c>
      <c r="G70" s="119">
        <v>-0.11538461538461539</v>
      </c>
    </row>
    <row r="71" spans="1:8" s="21" customFormat="1" ht="16.5" thickBot="1" x14ac:dyDescent="0.3">
      <c r="A71" s="116" t="s">
        <v>36</v>
      </c>
      <c r="B71" s="117">
        <f>'2026'!B71</f>
        <v>5958</v>
      </c>
      <c r="C71" s="115">
        <f>B71/$B$72</f>
        <v>4.9437419097879118E-2</v>
      </c>
      <c r="D71" s="117">
        <v>7657</v>
      </c>
      <c r="E71" s="144">
        <f t="shared" si="4"/>
        <v>-0.22188846806843412</v>
      </c>
      <c r="F71" s="145">
        <v>6354</v>
      </c>
      <c r="G71" s="146">
        <v>0.20506767390620081</v>
      </c>
    </row>
    <row r="72" spans="1:8" s="21" customFormat="1" ht="16.5" thickBot="1" x14ac:dyDescent="0.3">
      <c r="A72" s="147" t="s">
        <v>37</v>
      </c>
      <c r="B72" s="148">
        <v>120516</v>
      </c>
      <c r="C72" s="149">
        <f t="shared" ref="C72" si="7">B72/$B$72</f>
        <v>1</v>
      </c>
      <c r="D72" s="148">
        <v>121687</v>
      </c>
      <c r="E72" s="150">
        <f t="shared" ref="E72" si="8">(B72-D72)/D72*100%</f>
        <v>-9.6230492986103689E-3</v>
      </c>
      <c r="F72" s="151">
        <v>127351</v>
      </c>
      <c r="G72" s="152">
        <f>(B72-F72)/F72*100%</f>
        <v>-5.3670564031691938E-2</v>
      </c>
    </row>
    <row r="73" spans="1:8" ht="15.75" x14ac:dyDescent="0.25">
      <c r="A73" s="170" t="s">
        <v>61</v>
      </c>
      <c r="B73" s="171"/>
      <c r="C73" s="171"/>
      <c r="D73" s="171"/>
      <c r="E73" s="171"/>
      <c r="F73" s="172"/>
      <c r="G73" s="173"/>
    </row>
    <row r="74" spans="1:8" ht="15.75" customHeight="1" x14ac:dyDescent="0.25">
      <c r="A74" s="155" t="s">
        <v>43</v>
      </c>
      <c r="B74" s="156"/>
      <c r="C74" s="156"/>
      <c r="D74" s="156"/>
      <c r="E74" s="156"/>
      <c r="F74" s="174"/>
      <c r="G74" s="175"/>
    </row>
    <row r="75" spans="1:8" ht="15.75" thickBot="1" x14ac:dyDescent="0.3">
      <c r="A75" s="157" t="s">
        <v>71</v>
      </c>
      <c r="B75" s="158"/>
      <c r="C75" s="158"/>
      <c r="D75" s="158"/>
      <c r="E75" s="158"/>
      <c r="F75" s="176"/>
      <c r="G75" s="177"/>
      <c r="H75" s="8"/>
    </row>
    <row r="76" spans="1:8" x14ac:dyDescent="0.25">
      <c r="E76" s="2"/>
    </row>
    <row r="93" spans="5:6" ht="15.75" thickBot="1" x14ac:dyDescent="0.3"/>
    <row r="94" spans="5:6" x14ac:dyDescent="0.25">
      <c r="E94" s="9"/>
      <c r="F94" s="44"/>
    </row>
    <row r="95" spans="5:6" ht="15.75" thickBot="1" x14ac:dyDescent="0.3">
      <c r="E95" s="10"/>
      <c r="F95" s="44"/>
    </row>
  </sheetData>
  <mergeCells count="10">
    <mergeCell ref="A1:G2"/>
    <mergeCell ref="A73:G73"/>
    <mergeCell ref="A74:G74"/>
    <mergeCell ref="A75:G75"/>
    <mergeCell ref="A3:G3"/>
    <mergeCell ref="A4:A5"/>
    <mergeCell ref="B4:C4"/>
    <mergeCell ref="D4:E4"/>
    <mergeCell ref="F4:G4"/>
    <mergeCell ref="A6:G6"/>
  </mergeCells>
  <pageMargins left="0.25" right="0.25" top="0.31" bottom="0.28999999999999998" header="0.3" footer="0.3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7"/>
  <sheetViews>
    <sheetView view="pageBreakPreview" zoomScale="90" zoomScaleNormal="100" zoomScaleSheetLayoutView="90" workbookViewId="0">
      <selection activeCell="G6" sqref="G6"/>
    </sheetView>
  </sheetViews>
  <sheetFormatPr defaultRowHeight="15" x14ac:dyDescent="0.25"/>
  <cols>
    <col min="1" max="1" width="25.140625" bestFit="1" customWidth="1"/>
    <col min="2" max="2" width="13" customWidth="1"/>
    <col min="3" max="3" width="15.85546875" customWidth="1"/>
    <col min="4" max="4" width="13.85546875" customWidth="1"/>
    <col min="5" max="5" width="13.7109375" customWidth="1"/>
    <col min="6" max="6" width="14.140625" customWidth="1"/>
    <col min="7" max="7" width="10.85546875" bestFit="1" customWidth="1"/>
  </cols>
  <sheetData>
    <row r="1" spans="1:7" ht="15" customHeight="1" x14ac:dyDescent="0.25">
      <c r="A1" s="189" t="s">
        <v>65</v>
      </c>
      <c r="B1" s="190"/>
      <c r="C1" s="190"/>
      <c r="D1" s="190"/>
      <c r="E1" s="190"/>
      <c r="F1" s="190"/>
      <c r="G1" s="191"/>
    </row>
    <row r="2" spans="1:7" ht="15" customHeight="1" x14ac:dyDescent="0.25">
      <c r="A2" s="192"/>
      <c r="B2" s="193"/>
      <c r="C2" s="193"/>
      <c r="D2" s="193"/>
      <c r="E2" s="193"/>
      <c r="F2" s="193"/>
      <c r="G2" s="194"/>
    </row>
    <row r="3" spans="1:7" x14ac:dyDescent="0.25">
      <c r="A3" s="163" t="s">
        <v>73</v>
      </c>
      <c r="B3" s="164"/>
      <c r="C3" s="164"/>
      <c r="D3" s="164"/>
      <c r="E3" s="164"/>
      <c r="F3" s="164"/>
      <c r="G3" s="178"/>
    </row>
    <row r="4" spans="1:7" ht="15" customHeight="1" x14ac:dyDescent="0.25">
      <c r="A4" s="195" t="s">
        <v>70</v>
      </c>
      <c r="B4" s="197">
        <v>2026</v>
      </c>
      <c r="C4" s="198"/>
      <c r="D4" s="199" t="s">
        <v>69</v>
      </c>
      <c r="E4" s="200"/>
      <c r="F4" s="201" t="s">
        <v>66</v>
      </c>
      <c r="G4" s="202"/>
    </row>
    <row r="5" spans="1:7" x14ac:dyDescent="0.25">
      <c r="A5" s="196"/>
      <c r="B5" s="72" t="s">
        <v>80</v>
      </c>
      <c r="C5" s="72" t="s">
        <v>63</v>
      </c>
      <c r="D5" s="73" t="s">
        <v>76</v>
      </c>
      <c r="E5" s="72" t="s">
        <v>38</v>
      </c>
      <c r="F5" s="74" t="s">
        <v>77</v>
      </c>
      <c r="G5" s="75" t="s">
        <v>38</v>
      </c>
    </row>
    <row r="6" spans="1:7" ht="15.75" x14ac:dyDescent="0.25">
      <c r="A6" s="28" t="s">
        <v>60</v>
      </c>
      <c r="B6" s="104">
        <f>'vs 2026 and 2019'!B12</f>
        <v>42668</v>
      </c>
      <c r="C6" s="46">
        <f>'vs 2026 and 2019'!C12</f>
        <v>0.35404427627866841</v>
      </c>
      <c r="D6" s="104">
        <f>'vs 2026 and 2019'!D12</f>
        <v>35287</v>
      </c>
      <c r="E6" s="46">
        <f>'vs 2026 and 2019'!E12</f>
        <v>0.20917051605407092</v>
      </c>
      <c r="F6" s="45">
        <f>'vs 2026 and 2019'!F12</f>
        <v>31988</v>
      </c>
      <c r="G6" s="105">
        <f>'vs 2026 and 2019'!G12</f>
        <v>0.33387520320120045</v>
      </c>
    </row>
    <row r="7" spans="1:7" ht="15.75" x14ac:dyDescent="0.25">
      <c r="A7" s="31" t="s">
        <v>7</v>
      </c>
      <c r="B7" s="104">
        <f>'vs 2026 and 2019'!B25</f>
        <v>33436</v>
      </c>
      <c r="C7" s="16">
        <f>'vs 2026 and 2019'!C25</f>
        <v>0.27744033987188421</v>
      </c>
      <c r="D7" s="71">
        <f>'vs 2026 and 2019'!D25</f>
        <v>31351</v>
      </c>
      <c r="E7" s="3">
        <f>'vs 2026 and 2019'!E25</f>
        <v>6.6505055660106532E-2</v>
      </c>
      <c r="F7" s="106">
        <f>'vs 2026 and 2019'!F25</f>
        <v>42860</v>
      </c>
      <c r="G7" s="32">
        <f>'vs 2026 and 2019'!G25</f>
        <v>-0.21987867475501632</v>
      </c>
    </row>
    <row r="8" spans="1:7" ht="15.75" x14ac:dyDescent="0.25">
      <c r="A8" s="47" t="s">
        <v>15</v>
      </c>
      <c r="B8" s="104">
        <f>'vs 2026 and 2019'!B46</f>
        <v>20876</v>
      </c>
      <c r="C8" s="48">
        <f>'vs 2026 and 2019'!C46</f>
        <v>0.17322181287131999</v>
      </c>
      <c r="D8" s="52">
        <f>'vs 2026 and 2019'!D46</f>
        <v>25742</v>
      </c>
      <c r="E8" s="49">
        <f>'vs 2026 and 2019'!E46</f>
        <v>-0.18902960142957034</v>
      </c>
      <c r="F8" s="107">
        <f>'vs 2026 and 2019'!F46</f>
        <v>27723</v>
      </c>
      <c r="G8" s="50">
        <f>'vs 2026 and 2019'!G46</f>
        <v>-7.1456913032500097E-2</v>
      </c>
    </row>
    <row r="9" spans="1:7" ht="15.75" x14ac:dyDescent="0.25">
      <c r="A9" s="79" t="s">
        <v>30</v>
      </c>
      <c r="B9" s="104">
        <f>'vs 2026 and 2019'!B50</f>
        <v>5225</v>
      </c>
      <c r="C9" s="80">
        <f>'vs 2026 and 2019'!C50</f>
        <v>4.3355239138371665E-2</v>
      </c>
      <c r="D9" s="108">
        <f>'vs 2026 and 2019'!D50</f>
        <v>4643</v>
      </c>
      <c r="E9" s="81">
        <f>'vs 2026 and 2019'!E50</f>
        <v>0.12534998923110058</v>
      </c>
      <c r="F9" s="109">
        <f>'vs 2026 and 2019'!F50</f>
        <v>3639</v>
      </c>
      <c r="G9" s="82">
        <f>'vs 2026 and 2019'!G50</f>
        <v>0.27589997251992304</v>
      </c>
    </row>
    <row r="10" spans="1:7" ht="15.75" x14ac:dyDescent="0.25">
      <c r="A10" s="35" t="s">
        <v>33</v>
      </c>
      <c r="B10" s="104">
        <f>'vs 2026 and 2019'!B56</f>
        <v>10374</v>
      </c>
      <c r="C10" s="25">
        <f>'vs 2026 and 2019'!C56</f>
        <v>8.6079856616548836E-2</v>
      </c>
      <c r="D10" s="12">
        <f>'vs 2026 and 2019'!D56</f>
        <v>13907</v>
      </c>
      <c r="E10" s="13">
        <f>'vs 2026 and 2019'!E56</f>
        <v>-0.25404472567771624</v>
      </c>
      <c r="F10" s="110">
        <f>'vs 2026 and 2019'!F56</f>
        <v>12236</v>
      </c>
      <c r="G10" s="36">
        <f>'vs 2026 and 2019'!G56</f>
        <v>0.13656423667865317</v>
      </c>
    </row>
    <row r="11" spans="1:7" ht="15.75" x14ac:dyDescent="0.25">
      <c r="A11" s="83" t="s">
        <v>40</v>
      </c>
      <c r="B11" s="104">
        <f>'vs 2026 and 2019'!B65</f>
        <v>1718</v>
      </c>
      <c r="C11" s="76">
        <f>'vs 2026 and 2019'!C65</f>
        <v>1.4255368581765076E-2</v>
      </c>
      <c r="D11" s="111">
        <f>'vs 2026 and 2019'!D65</f>
        <v>2732</v>
      </c>
      <c r="E11" s="77">
        <f>'vs 2026 and 2019'!E65</f>
        <v>-0.37115666178623719</v>
      </c>
      <c r="F11" s="112">
        <f>'vs 2026 and 2019'!F65</f>
        <v>2135</v>
      </c>
      <c r="G11" s="78">
        <f>'vs 2026 and 2019'!G65</f>
        <v>0.27962529274004683</v>
      </c>
    </row>
    <row r="12" spans="1:7" ht="15.75" x14ac:dyDescent="0.25">
      <c r="A12" s="47" t="s">
        <v>54</v>
      </c>
      <c r="B12" s="104">
        <f>'vs 2026 and 2019'!B70</f>
        <v>261</v>
      </c>
      <c r="C12" s="48">
        <f>'vs 2026 and 2019'!C70</f>
        <v>2.1656875435626805E-3</v>
      </c>
      <c r="D12" s="52">
        <f>'vs 2026 and 2019'!D70</f>
        <v>368</v>
      </c>
      <c r="E12" s="49">
        <f>'vs 2026 and 2019'!E70</f>
        <v>-0.29076086956521741</v>
      </c>
      <c r="F12" s="113">
        <f>'vs 2026 and 2019'!F70</f>
        <v>416</v>
      </c>
      <c r="G12" s="50">
        <f>'vs 2026 and 2019'!G70</f>
        <v>-0.11538461538461539</v>
      </c>
    </row>
    <row r="13" spans="1:7" ht="15.75" x14ac:dyDescent="0.25">
      <c r="A13" s="35" t="s">
        <v>36</v>
      </c>
      <c r="B13" s="104">
        <f>'2026'!B71</f>
        <v>5958</v>
      </c>
      <c r="C13" s="25">
        <f>'vs 2026 and 2019'!C71</f>
        <v>4.9437419097879118E-2</v>
      </c>
      <c r="D13" s="12">
        <f>'vs 2026 and 2019'!D71</f>
        <v>7657</v>
      </c>
      <c r="E13" s="13">
        <f>'vs 2026 and 2019'!E71</f>
        <v>-0.22188846806843412</v>
      </c>
      <c r="F13" s="12">
        <f>'vs 2026 and 2019'!F71</f>
        <v>6354</v>
      </c>
      <c r="G13" s="36">
        <f>'vs 2026 and 2019'!G71</f>
        <v>0.20506767390620081</v>
      </c>
    </row>
    <row r="14" spans="1:7" ht="15.75" x14ac:dyDescent="0.25">
      <c r="A14" s="41" t="s">
        <v>37</v>
      </c>
      <c r="B14" s="6">
        <f>SUM(B6:B13)</f>
        <v>120516</v>
      </c>
      <c r="C14" s="22">
        <f>'vs 2026 and 2019'!C72</f>
        <v>1</v>
      </c>
      <c r="D14" s="6">
        <f>'vs 2026 and 2019'!D72</f>
        <v>121687</v>
      </c>
      <c r="E14" s="7">
        <f>'vs 2026 and 2019'!E72</f>
        <v>-9.6230492986103689E-3</v>
      </c>
      <c r="F14" s="114">
        <f>'vs 2026 and 2019'!F72</f>
        <v>127351</v>
      </c>
      <c r="G14" s="42">
        <f>'vs 2026 and 2019'!G72</f>
        <v>-5.3670564031691938E-2</v>
      </c>
    </row>
    <row r="15" spans="1:7" ht="15.75" x14ac:dyDescent="0.25">
      <c r="A15" s="84" t="s">
        <v>61</v>
      </c>
      <c r="B15" s="85"/>
      <c r="C15" s="85"/>
      <c r="D15" s="85"/>
      <c r="E15" s="85"/>
      <c r="F15" s="86"/>
      <c r="G15" s="7"/>
    </row>
    <row r="16" spans="1:7" ht="15.75" x14ac:dyDescent="0.25">
      <c r="A16" s="155" t="s">
        <v>43</v>
      </c>
      <c r="B16" s="156"/>
      <c r="C16" s="156"/>
      <c r="D16" s="156"/>
      <c r="E16" s="156"/>
      <c r="F16" s="174"/>
      <c r="G16" s="175"/>
    </row>
    <row r="17" spans="1:7" ht="15.75" thickBot="1" x14ac:dyDescent="0.3">
      <c r="A17" s="157" t="s">
        <v>71</v>
      </c>
      <c r="B17" s="158"/>
      <c r="C17" s="158"/>
      <c r="D17" s="158"/>
      <c r="E17" s="158"/>
      <c r="F17" s="176"/>
      <c r="G17" s="177"/>
    </row>
  </sheetData>
  <mergeCells count="8">
    <mergeCell ref="A16:G16"/>
    <mergeCell ref="A17:G17"/>
    <mergeCell ref="A1:G2"/>
    <mergeCell ref="A3:G3"/>
    <mergeCell ref="A4:A5"/>
    <mergeCell ref="B4:C4"/>
    <mergeCell ref="D4:E4"/>
    <mergeCell ref="F4:G4"/>
  </mergeCells>
  <pageMargins left="1" right="1" top="1" bottom="1" header="0.5" footer="0.5"/>
  <pageSetup paperSize="9" scale="11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2026</vt:lpstr>
      <vt:lpstr>vs 2026 and 2019</vt:lpstr>
      <vt:lpstr>Region Wise</vt:lpstr>
      <vt:lpstr>'Region Wise'!Print_Area</vt:lpstr>
      <vt:lpstr>'vs 2026 and 2019'!Print_Area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</dc:creator>
  <cp:lastModifiedBy>User</cp:lastModifiedBy>
  <cp:lastPrinted>2026-02-01T09:59:17Z</cp:lastPrinted>
  <dcterms:created xsi:type="dcterms:W3CDTF">2022-07-03T07:03:02Z</dcterms:created>
  <dcterms:modified xsi:type="dcterms:W3CDTF">2026-04-01T07:57:37Z</dcterms:modified>
</cp:coreProperties>
</file>